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64A76E6F-5228-40EC-9DE3-EE5518E80718}" xr6:coauthVersionLast="47" xr6:coauthVersionMax="47" xr10:uidLastSave="{00000000-0000-0000-0000-000000000000}"/>
  <bookViews>
    <workbookView xWindow="-120" yWindow="-120" windowWidth="29040" windowHeight="15720" activeTab="1" xr2:uid="{00000000-000D-0000-FFFF-FFFF00000000}"/>
  </bookViews>
  <sheets>
    <sheet name="changes" sheetId="59" r:id="rId1"/>
    <sheet name="memorandum" sheetId="29" r:id="rId2"/>
    <sheet name="contents" sheetId="40" r:id="rId3"/>
    <sheet name="index pg 1-10" sheetId="60" r:id="rId4"/>
    <sheet name="notes pg11-12" sheetId="32" r:id="rId5"/>
    <sheet name="trends pg13" sheetId="45" r:id="rId6"/>
    <sheet name="pp example pg14" sheetId="46" r:id="rId7"/>
    <sheet name="personal prop pg15" sheetId="47" r:id="rId8"/>
    <sheet name="industrial pg16" sheetId="48" r:id="rId9"/>
    <sheet name="agriculture pg17" sheetId="49" r:id="rId10"/>
    <sheet name="construction pg18" sheetId="57" r:id="rId11"/>
    <sheet name="supplemental pg19" sheetId="51" r:id="rId12"/>
    <sheet name="catv pg20" sheetId="52" r:id="rId13"/>
    <sheet name="wireless pg21" sheetId="53" r:id="rId14"/>
    <sheet name="isp pg22" sheetId="54" r:id="rId15"/>
    <sheet name="Depreciation" sheetId="61" state="hidden" r:id="rId16"/>
  </sheets>
  <definedNames>
    <definedName name="_Fill" localSheetId="9" hidden="1">#REF!</definedName>
    <definedName name="_Fill" localSheetId="0" hidden="1">#REF!</definedName>
    <definedName name="_Fill" localSheetId="10" hidden="1">#REF!</definedName>
    <definedName name="_Fill" localSheetId="3" hidden="1">#REF!</definedName>
    <definedName name="_Fill" localSheetId="8" hidden="1">#REF!</definedName>
    <definedName name="_Fill" localSheetId="14" hidden="1">#REF!</definedName>
    <definedName name="_Fill" localSheetId="7" hidden="1">#REF!</definedName>
    <definedName name="_Fill" localSheetId="6" hidden="1">#REF!</definedName>
    <definedName name="_Fill" localSheetId="11" hidden="1">#REF!</definedName>
    <definedName name="_Fill" localSheetId="5" hidden="1">#REF!</definedName>
    <definedName name="_Fill" hidden="1">#REF!</definedName>
    <definedName name="_xlnm._FilterDatabase" localSheetId="3" hidden="1">'index pg 1-10'!$A$4:$E$457</definedName>
    <definedName name="Jim" localSheetId="9" hidden="1">{#N/A,#N/A,FALSE,"into memo";#N/A,#N/A,FALSE,"index";#N/A,#N/A,FALSE,"trends";#N/A,#N/A,FALSE,"pers prop";#N/A,#N/A,FALSE,"ind prop";#N/A,#N/A,FALSE,"equip";#N/A,#N/A,FALSE,"library";#N/A,#N/A,FALSE,"arcade";#N/A,#N/A,FALSE,"pitney-bowes";#N/A,#N/A,FALSE,"video";#N/A,#N/A,FALSE,"wind";#N/A,#N/A,FALSE,"CATV"}</definedName>
    <definedName name="Jim" localSheetId="12" hidden="1">{#N/A,#N/A,FALSE,"into memo";#N/A,#N/A,FALSE,"index";#N/A,#N/A,FALSE,"trends";#N/A,#N/A,FALSE,"pers prop";#N/A,#N/A,FALSE,"ind prop";#N/A,#N/A,FALSE,"equip";#N/A,#N/A,FALSE,"library";#N/A,#N/A,FALSE,"arcade";#N/A,#N/A,FALSE,"pitney-bowes";#N/A,#N/A,FALSE,"video";#N/A,#N/A,FALSE,"wind";#N/A,#N/A,FALSE,"CATV"}</definedName>
    <definedName name="Jim" localSheetId="0" hidden="1">{#N/A,#N/A,FALSE,"into memo";#N/A,#N/A,FALSE,"index";#N/A,#N/A,FALSE,"trends";#N/A,#N/A,FALSE,"pers prop";#N/A,#N/A,FALSE,"ind prop";#N/A,#N/A,FALSE,"equip";#N/A,#N/A,FALSE,"library";#N/A,#N/A,FALSE,"arcade";#N/A,#N/A,FALSE,"pitney-bowes";#N/A,#N/A,FALSE,"video";#N/A,#N/A,FALSE,"wind";#N/A,#N/A,FALSE,"CATV"}</definedName>
    <definedName name="Jim" localSheetId="10" hidden="1">{#N/A,#N/A,FALSE,"into memo";#N/A,#N/A,FALSE,"index";#N/A,#N/A,FALSE,"trends";#N/A,#N/A,FALSE,"pers prop";#N/A,#N/A,FALSE,"ind prop";#N/A,#N/A,FALSE,"equip";#N/A,#N/A,FALSE,"library";#N/A,#N/A,FALSE,"arcade";#N/A,#N/A,FALSE,"pitney-bowes";#N/A,#N/A,FALSE,"video";#N/A,#N/A,FALSE,"wind";#N/A,#N/A,FALSE,"CATV"}</definedName>
    <definedName name="Jim" localSheetId="2" hidden="1">{#N/A,#N/A,FALSE,"into memo";#N/A,#N/A,FALSE,"index";#N/A,#N/A,FALSE,"trends";#N/A,#N/A,FALSE,"pers prop";#N/A,#N/A,FALSE,"ind prop";#N/A,#N/A,FALSE,"equip";#N/A,#N/A,FALSE,"library";#N/A,#N/A,FALSE,"arcade";#N/A,#N/A,FALSE,"pitney-bowes";#N/A,#N/A,FALSE,"video";#N/A,#N/A,FALSE,"wind";#N/A,#N/A,FALSE,"CATV"}</definedName>
    <definedName name="Jim" localSheetId="3" hidden="1">{#N/A,#N/A,FALSE,"into memo";#N/A,#N/A,FALSE,"index";#N/A,#N/A,FALSE,"trends";#N/A,#N/A,FALSE,"pers prop";#N/A,#N/A,FALSE,"ind prop";#N/A,#N/A,FALSE,"equip";#N/A,#N/A,FALSE,"library";#N/A,#N/A,FALSE,"arcade";#N/A,#N/A,FALSE,"pitney-bowes";#N/A,#N/A,FALSE,"video";#N/A,#N/A,FALSE,"wind";#N/A,#N/A,FALSE,"CATV"}</definedName>
    <definedName name="Jim" localSheetId="8" hidden="1">{#N/A,#N/A,FALSE,"into memo";#N/A,#N/A,FALSE,"index";#N/A,#N/A,FALSE,"trends";#N/A,#N/A,FALSE,"pers prop";#N/A,#N/A,FALSE,"ind prop";#N/A,#N/A,FALSE,"equip";#N/A,#N/A,FALSE,"library";#N/A,#N/A,FALSE,"arcade";#N/A,#N/A,FALSE,"pitney-bowes";#N/A,#N/A,FALSE,"video";#N/A,#N/A,FALSE,"wind";#N/A,#N/A,FALSE,"CATV"}</definedName>
    <definedName name="Jim" localSheetId="14" hidden="1">{#N/A,#N/A,FALSE,"into memo";#N/A,#N/A,FALSE,"index";#N/A,#N/A,FALSE,"trends";#N/A,#N/A,FALSE,"pers prop";#N/A,#N/A,FALSE,"ind prop";#N/A,#N/A,FALSE,"equip";#N/A,#N/A,FALSE,"library";#N/A,#N/A,FALSE,"arcade";#N/A,#N/A,FALSE,"pitney-bowes";#N/A,#N/A,FALSE,"video";#N/A,#N/A,FALSE,"wind";#N/A,#N/A,FALSE,"CATV"}</definedName>
    <definedName name="Jim" localSheetId="1" hidden="1">{#N/A,#N/A,FALSE,"into memo";#N/A,#N/A,FALSE,"index";#N/A,#N/A,FALSE,"trends";#N/A,#N/A,FALSE,"pers prop";#N/A,#N/A,FALSE,"ind prop";#N/A,#N/A,FALSE,"equip";#N/A,#N/A,FALSE,"library";#N/A,#N/A,FALSE,"arcade";#N/A,#N/A,FALSE,"pitney-bowes";#N/A,#N/A,FALSE,"video";#N/A,#N/A,FALSE,"wind";#N/A,#N/A,FALSE,"CATV"}</definedName>
    <definedName name="Jim" localSheetId="4" hidden="1">{#N/A,#N/A,FALSE,"into memo";#N/A,#N/A,FALSE,"index";#N/A,#N/A,FALSE,"trends";#N/A,#N/A,FALSE,"pers prop";#N/A,#N/A,FALSE,"ind prop";#N/A,#N/A,FALSE,"equip";#N/A,#N/A,FALSE,"library";#N/A,#N/A,FALSE,"arcade";#N/A,#N/A,FALSE,"pitney-bowes";#N/A,#N/A,FALSE,"video";#N/A,#N/A,FALSE,"wind";#N/A,#N/A,FALSE,"CATV"}</definedName>
    <definedName name="Jim" localSheetId="7" hidden="1">{#N/A,#N/A,FALSE,"into memo";#N/A,#N/A,FALSE,"index";#N/A,#N/A,FALSE,"trends";#N/A,#N/A,FALSE,"pers prop";#N/A,#N/A,FALSE,"ind prop";#N/A,#N/A,FALSE,"equip";#N/A,#N/A,FALSE,"library";#N/A,#N/A,FALSE,"arcade";#N/A,#N/A,FALSE,"pitney-bowes";#N/A,#N/A,FALSE,"video";#N/A,#N/A,FALSE,"wind";#N/A,#N/A,FALSE,"CATV"}</definedName>
    <definedName name="Jim" localSheetId="6" hidden="1">{#N/A,#N/A,FALSE,"into memo";#N/A,#N/A,FALSE,"index";#N/A,#N/A,FALSE,"trends";#N/A,#N/A,FALSE,"pers prop";#N/A,#N/A,FALSE,"ind prop";#N/A,#N/A,FALSE,"equip";#N/A,#N/A,FALSE,"library";#N/A,#N/A,FALSE,"arcade";#N/A,#N/A,FALSE,"pitney-bowes";#N/A,#N/A,FALSE,"video";#N/A,#N/A,FALSE,"wind";#N/A,#N/A,FALSE,"CATV"}</definedName>
    <definedName name="Jim" localSheetId="11" hidden="1">{#N/A,#N/A,FALSE,"into memo";#N/A,#N/A,FALSE,"index";#N/A,#N/A,FALSE,"trends";#N/A,#N/A,FALSE,"pers prop";#N/A,#N/A,FALSE,"ind prop";#N/A,#N/A,FALSE,"equip";#N/A,#N/A,FALSE,"library";#N/A,#N/A,FALSE,"arcade";#N/A,#N/A,FALSE,"pitney-bowes";#N/A,#N/A,FALSE,"video";#N/A,#N/A,FALSE,"wind";#N/A,#N/A,FALSE,"CATV"}</definedName>
    <definedName name="Jim" localSheetId="5" hidden="1">{#N/A,#N/A,FALSE,"into memo";#N/A,#N/A,FALSE,"index";#N/A,#N/A,FALSE,"trends";#N/A,#N/A,FALSE,"pers prop";#N/A,#N/A,FALSE,"ind prop";#N/A,#N/A,FALSE,"equip";#N/A,#N/A,FALSE,"library";#N/A,#N/A,FALSE,"arcade";#N/A,#N/A,FALSE,"pitney-bowes";#N/A,#N/A,FALSE,"video";#N/A,#N/A,FALSE,"wind";#N/A,#N/A,FALSE,"CATV"}</definedName>
    <definedName name="Jim" localSheetId="13" hidden="1">{#N/A,#N/A,FALSE,"into memo";#N/A,#N/A,FALSE,"index";#N/A,#N/A,FALSE,"trends";#N/A,#N/A,FALSE,"pers prop";#N/A,#N/A,FALSE,"ind prop";#N/A,#N/A,FALSE,"equip";#N/A,#N/A,FALSE,"library";#N/A,#N/A,FALSE,"arcade";#N/A,#N/A,FALSE,"pitney-bowes";#N/A,#N/A,FALSE,"video";#N/A,#N/A,FALSE,"wind";#N/A,#N/A,FALSE,"CATV"}</definedName>
    <definedName name="Jim" hidden="1">{#N/A,#N/A,FALSE,"into memo";#N/A,#N/A,FALSE,"index";#N/A,#N/A,FALSE,"trends";#N/A,#N/A,FALSE,"pers prop";#N/A,#N/A,FALSE,"ind prop";#N/A,#N/A,FALSE,"equip";#N/A,#N/A,FALSE,"library";#N/A,#N/A,FALSE,"arcade";#N/A,#N/A,FALSE,"pitney-bowes";#N/A,#N/A,FALSE,"video";#N/A,#N/A,FALSE,"wind";#N/A,#N/A,FALSE,"CATV"}</definedName>
    <definedName name="OLE_LINK3" localSheetId="6">'pp example pg14'!$B$35</definedName>
    <definedName name="_xlnm.Print_Area" localSheetId="9">'agriculture pg17'!$A$1:$J$53</definedName>
    <definedName name="_xlnm.Print_Area" localSheetId="12">'catv pg20'!$A$1:$I$50</definedName>
    <definedName name="_xlnm.Print_Area" localSheetId="0">changes!$A$1:$D$17</definedName>
    <definedName name="_xlnm.Print_Area" localSheetId="10">'construction pg18'!$A$1:$Z$50</definedName>
    <definedName name="_xlnm.Print_Area" localSheetId="2">contents!$A$1:$K$51</definedName>
    <definedName name="_xlnm.Print_Area" localSheetId="3">'index pg 1-10'!$A$6:$E$463</definedName>
    <definedName name="_xlnm.Print_Area" localSheetId="8">'industrial pg16'!$B$1:$W$43</definedName>
    <definedName name="_xlnm.Print_Area" localSheetId="14">'isp pg22'!$A$1:$I$59</definedName>
    <definedName name="_xlnm.Print_Area" localSheetId="1">memorandum!$A$1:$K$53</definedName>
    <definedName name="_xlnm.Print_Area" localSheetId="4">'notes pg11-12'!$A$3:$E$34</definedName>
    <definedName name="_xlnm.Print_Area" localSheetId="7">'personal prop pg15'!$B$1:$W$43</definedName>
    <definedName name="_xlnm.Print_Area" localSheetId="6">'pp example pg14'!$A$1:$N$44</definedName>
    <definedName name="_xlnm.Print_Area" localSheetId="11">'supplemental pg19'!$A$1:$E$39</definedName>
    <definedName name="_xlnm.Print_Area" localSheetId="5">'trends pg13'!$A$1:$O$42</definedName>
    <definedName name="_xlnm.Print_Area" localSheetId="13">'wireless pg21'!$A$1:$I$50</definedName>
    <definedName name="_xlnm.Print_Titles" localSheetId="3">'index pg 1-10'!$1:$5</definedName>
    <definedName name="_xlnm.Print_Titles" localSheetId="4">'notes pg11-12'!$1:$2</definedName>
    <definedName name="wrn.1996_Depreciation_Packet." localSheetId="9" hidden="1">{#N/A,#N/A,FALSE,"into memo";#N/A,#N/A,FALSE,"index";#N/A,#N/A,FALSE,"trends";#N/A,#N/A,FALSE,"pers prop";#N/A,#N/A,FALSE,"ind prop";#N/A,#N/A,FALSE,"equip";#N/A,#N/A,FALSE,"library";#N/A,#N/A,FALSE,"arcade";#N/A,#N/A,FALSE,"pitney-bowes";#N/A,#N/A,FALSE,"video";#N/A,#N/A,FALSE,"wind";#N/A,#N/A,FALSE,"CATV"}</definedName>
    <definedName name="wrn.1996_Depreciation_Packet." localSheetId="12" hidden="1">{#N/A,#N/A,FALSE,"into memo";#N/A,#N/A,FALSE,"index";#N/A,#N/A,FALSE,"trends";#N/A,#N/A,FALSE,"pers prop";#N/A,#N/A,FALSE,"ind prop";#N/A,#N/A,FALSE,"equip";#N/A,#N/A,FALSE,"library";#N/A,#N/A,FALSE,"arcade";#N/A,#N/A,FALSE,"pitney-bowes";#N/A,#N/A,FALSE,"video";#N/A,#N/A,FALSE,"wind";#N/A,#N/A,FALSE,"CATV"}</definedName>
    <definedName name="wrn.1996_Depreciation_Packet." localSheetId="0" hidden="1">{#N/A,#N/A,FALSE,"into memo";#N/A,#N/A,FALSE,"index";#N/A,#N/A,FALSE,"trends";#N/A,#N/A,FALSE,"pers prop";#N/A,#N/A,FALSE,"ind prop";#N/A,#N/A,FALSE,"equip";#N/A,#N/A,FALSE,"library";#N/A,#N/A,FALSE,"arcade";#N/A,#N/A,FALSE,"pitney-bowes";#N/A,#N/A,FALSE,"video";#N/A,#N/A,FALSE,"wind";#N/A,#N/A,FALSE,"CATV"}</definedName>
    <definedName name="wrn.1996_Depreciation_Packet." localSheetId="10" hidden="1">{#N/A,#N/A,FALSE,"into memo";#N/A,#N/A,FALSE,"index";#N/A,#N/A,FALSE,"trends";#N/A,#N/A,FALSE,"pers prop";#N/A,#N/A,FALSE,"ind prop";#N/A,#N/A,FALSE,"equip";#N/A,#N/A,FALSE,"library";#N/A,#N/A,FALSE,"arcade";#N/A,#N/A,FALSE,"pitney-bowes";#N/A,#N/A,FALSE,"video";#N/A,#N/A,FALSE,"wind";#N/A,#N/A,FALSE,"CATV"}</definedName>
    <definedName name="wrn.1996_Depreciation_Packet." localSheetId="2" hidden="1">{#N/A,#N/A,FALSE,"into memo";#N/A,#N/A,FALSE,"index";#N/A,#N/A,FALSE,"trends";#N/A,#N/A,FALSE,"pers prop";#N/A,#N/A,FALSE,"ind prop";#N/A,#N/A,FALSE,"equip";#N/A,#N/A,FALSE,"library";#N/A,#N/A,FALSE,"arcade";#N/A,#N/A,FALSE,"pitney-bowes";#N/A,#N/A,FALSE,"video";#N/A,#N/A,FALSE,"wind";#N/A,#N/A,FALSE,"CATV"}</definedName>
    <definedName name="wrn.1996_Depreciation_Packet." localSheetId="3" hidden="1">{#N/A,#N/A,FALSE,"into memo";#N/A,#N/A,FALSE,"index";#N/A,#N/A,FALSE,"trends";#N/A,#N/A,FALSE,"pers prop";#N/A,#N/A,FALSE,"ind prop";#N/A,#N/A,FALSE,"equip";#N/A,#N/A,FALSE,"library";#N/A,#N/A,FALSE,"arcade";#N/A,#N/A,FALSE,"pitney-bowes";#N/A,#N/A,FALSE,"video";#N/A,#N/A,FALSE,"wind";#N/A,#N/A,FALSE,"CATV"}</definedName>
    <definedName name="wrn.1996_Depreciation_Packet." localSheetId="8" hidden="1">{#N/A,#N/A,FALSE,"into memo";#N/A,#N/A,FALSE,"index";#N/A,#N/A,FALSE,"trends";#N/A,#N/A,FALSE,"pers prop";#N/A,#N/A,FALSE,"ind prop";#N/A,#N/A,FALSE,"equip";#N/A,#N/A,FALSE,"library";#N/A,#N/A,FALSE,"arcade";#N/A,#N/A,FALSE,"pitney-bowes";#N/A,#N/A,FALSE,"video";#N/A,#N/A,FALSE,"wind";#N/A,#N/A,FALSE,"CATV"}</definedName>
    <definedName name="wrn.1996_Depreciation_Packet." localSheetId="14" hidden="1">{#N/A,#N/A,FALSE,"into memo";#N/A,#N/A,FALSE,"index";#N/A,#N/A,FALSE,"trends";#N/A,#N/A,FALSE,"pers prop";#N/A,#N/A,FALSE,"ind prop";#N/A,#N/A,FALSE,"equip";#N/A,#N/A,FALSE,"library";#N/A,#N/A,FALSE,"arcade";#N/A,#N/A,FALSE,"pitney-bowes";#N/A,#N/A,FALSE,"video";#N/A,#N/A,FALSE,"wind";#N/A,#N/A,FALSE,"CATV"}</definedName>
    <definedName name="wrn.1996_Depreciation_Packet." localSheetId="1" hidden="1">{#N/A,#N/A,FALSE,"into memo";#N/A,#N/A,FALSE,"index";#N/A,#N/A,FALSE,"trends";#N/A,#N/A,FALSE,"pers prop";#N/A,#N/A,FALSE,"ind prop";#N/A,#N/A,FALSE,"equip";#N/A,#N/A,FALSE,"library";#N/A,#N/A,FALSE,"arcade";#N/A,#N/A,FALSE,"pitney-bowes";#N/A,#N/A,FALSE,"video";#N/A,#N/A,FALSE,"wind";#N/A,#N/A,FALSE,"CATV"}</definedName>
    <definedName name="wrn.1996_Depreciation_Packet." localSheetId="4" hidden="1">{#N/A,#N/A,FALSE,"into memo";#N/A,#N/A,FALSE,"index";#N/A,#N/A,FALSE,"trends";#N/A,#N/A,FALSE,"pers prop";#N/A,#N/A,FALSE,"ind prop";#N/A,#N/A,FALSE,"equip";#N/A,#N/A,FALSE,"library";#N/A,#N/A,FALSE,"arcade";#N/A,#N/A,FALSE,"pitney-bowes";#N/A,#N/A,FALSE,"video";#N/A,#N/A,FALSE,"wind";#N/A,#N/A,FALSE,"CATV"}</definedName>
    <definedName name="wrn.1996_Depreciation_Packet." localSheetId="7" hidden="1">{#N/A,#N/A,FALSE,"into memo";#N/A,#N/A,FALSE,"index";#N/A,#N/A,FALSE,"trends";#N/A,#N/A,FALSE,"pers prop";#N/A,#N/A,FALSE,"ind prop";#N/A,#N/A,FALSE,"equip";#N/A,#N/A,FALSE,"library";#N/A,#N/A,FALSE,"arcade";#N/A,#N/A,FALSE,"pitney-bowes";#N/A,#N/A,FALSE,"video";#N/A,#N/A,FALSE,"wind";#N/A,#N/A,FALSE,"CATV"}</definedName>
    <definedName name="wrn.1996_Depreciation_Packet." localSheetId="6" hidden="1">{#N/A,#N/A,FALSE,"into memo";#N/A,#N/A,FALSE,"index";#N/A,#N/A,FALSE,"trends";#N/A,#N/A,FALSE,"pers prop";#N/A,#N/A,FALSE,"ind prop";#N/A,#N/A,FALSE,"equip";#N/A,#N/A,FALSE,"library";#N/A,#N/A,FALSE,"arcade";#N/A,#N/A,FALSE,"pitney-bowes";#N/A,#N/A,FALSE,"video";#N/A,#N/A,FALSE,"wind";#N/A,#N/A,FALSE,"CATV"}</definedName>
    <definedName name="wrn.1996_Depreciation_Packet." localSheetId="11" hidden="1">{#N/A,#N/A,FALSE,"into memo";#N/A,#N/A,FALSE,"index";#N/A,#N/A,FALSE,"trends";#N/A,#N/A,FALSE,"pers prop";#N/A,#N/A,FALSE,"ind prop";#N/A,#N/A,FALSE,"equip";#N/A,#N/A,FALSE,"library";#N/A,#N/A,FALSE,"arcade";#N/A,#N/A,FALSE,"pitney-bowes";#N/A,#N/A,FALSE,"video";#N/A,#N/A,FALSE,"wind";#N/A,#N/A,FALSE,"CATV"}</definedName>
    <definedName name="wrn.1996_Depreciation_Packet." localSheetId="5" hidden="1">{#N/A,#N/A,FALSE,"into memo";#N/A,#N/A,FALSE,"index";#N/A,#N/A,FALSE,"trends";#N/A,#N/A,FALSE,"pers prop";#N/A,#N/A,FALSE,"ind prop";#N/A,#N/A,FALSE,"equip";#N/A,#N/A,FALSE,"library";#N/A,#N/A,FALSE,"arcade";#N/A,#N/A,FALSE,"pitney-bowes";#N/A,#N/A,FALSE,"video";#N/A,#N/A,FALSE,"wind";#N/A,#N/A,FALSE,"CATV"}</definedName>
    <definedName name="wrn.1996_Depreciation_Packet." localSheetId="13" hidden="1">{#N/A,#N/A,FALSE,"into memo";#N/A,#N/A,FALSE,"index";#N/A,#N/A,FALSE,"trends";#N/A,#N/A,FALSE,"pers prop";#N/A,#N/A,FALSE,"ind prop";#N/A,#N/A,FALSE,"equip";#N/A,#N/A,FALSE,"library";#N/A,#N/A,FALSE,"arcade";#N/A,#N/A,FALSE,"pitney-bowes";#N/A,#N/A,FALSE,"video";#N/A,#N/A,FALSE,"wind";#N/A,#N/A,FALSE,"CATV"}</definedName>
    <definedName name="wrn.1996_Depreciation_Packet." hidden="1">{#N/A,#N/A,FALSE,"into memo";#N/A,#N/A,FALSE,"index";#N/A,#N/A,FALSE,"trends";#N/A,#N/A,FALSE,"pers prop";#N/A,#N/A,FALSE,"ind prop";#N/A,#N/A,FALSE,"equip";#N/A,#N/A,FALSE,"library";#N/A,#N/A,FALSE,"arcade";#N/A,#N/A,FALSE,"pitney-bowes";#N/A,#N/A,FALSE,"video";#N/A,#N/A,FALSE,"wind";#N/A,#N/A,FALSE,"CATV"}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2" i="54" l="1"/>
  <c r="C43" i="54" s="1"/>
  <c r="C40" i="54"/>
  <c r="C41" i="54" s="1"/>
  <c r="C38" i="54"/>
  <c r="C39" i="54" s="1"/>
  <c r="C36" i="54"/>
  <c r="C37" i="54" s="1"/>
  <c r="C34" i="54"/>
  <c r="C35" i="54" s="1"/>
  <c r="C32" i="54"/>
  <c r="C33" i="54" s="1"/>
  <c r="C30" i="54"/>
  <c r="C31" i="54" s="1"/>
  <c r="C28" i="54"/>
  <c r="C29" i="54" s="1"/>
  <c r="C26" i="54"/>
  <c r="C27" i="54" s="1"/>
  <c r="C24" i="54"/>
  <c r="C25" i="54" s="1"/>
  <c r="C22" i="54"/>
  <c r="C23" i="54" s="1"/>
  <c r="C20" i="54"/>
  <c r="C21" i="54" s="1"/>
  <c r="C18" i="54"/>
  <c r="C19" i="54" s="1"/>
  <c r="C17" i="54"/>
  <c r="C16" i="54"/>
  <c r="C37" i="48"/>
  <c r="C38" i="48" s="1"/>
  <c r="C36" i="48"/>
  <c r="C35" i="48"/>
  <c r="C33" i="48"/>
  <c r="C34" i="48" s="1"/>
  <c r="C31" i="48"/>
  <c r="C32" i="48" s="1"/>
  <c r="C30" i="48"/>
  <c r="C29" i="48"/>
  <c r="C27" i="48"/>
  <c r="C28" i="48" s="1"/>
  <c r="C25" i="48"/>
  <c r="C26" i="48" s="1"/>
  <c r="C23" i="48"/>
  <c r="C24" i="48" s="1"/>
  <c r="C22" i="48"/>
  <c r="C21" i="48"/>
  <c r="C19" i="48"/>
  <c r="C20" i="48" s="1"/>
  <c r="C17" i="48"/>
  <c r="C18" i="48" s="1"/>
  <c r="C15" i="48"/>
  <c r="C16" i="48" s="1"/>
  <c r="C13" i="48"/>
  <c r="C14" i="48" s="1"/>
  <c r="C11" i="48"/>
  <c r="C12" i="48" s="1"/>
  <c r="C10" i="48"/>
  <c r="C9" i="48"/>
  <c r="C9" i="47"/>
  <c r="C10" i="47" l="1"/>
  <c r="B37" i="45"/>
  <c r="B35" i="45"/>
  <c r="B33" i="45"/>
  <c r="B31" i="45"/>
  <c r="B29" i="45"/>
  <c r="B27" i="45"/>
  <c r="B25" i="45"/>
  <c r="B23" i="45"/>
  <c r="B21" i="45"/>
  <c r="B19" i="45"/>
  <c r="B17" i="45"/>
  <c r="B15" i="45"/>
  <c r="B13" i="45"/>
  <c r="B11" i="45"/>
  <c r="B9" i="45"/>
  <c r="B10" i="45" s="1"/>
  <c r="B12" i="45" s="1"/>
  <c r="B8" i="45"/>
  <c r="G61" i="61"/>
  <c r="Y60" i="61"/>
  <c r="Y59" i="61"/>
  <c r="Y58" i="61"/>
  <c r="Y57" i="61"/>
  <c r="A56" i="61"/>
  <c r="Y56" i="61" s="1"/>
  <c r="Y7" i="61"/>
  <c r="T6" i="61"/>
  <c r="S6" i="61"/>
  <c r="R6" i="61"/>
  <c r="Q6" i="61"/>
  <c r="P6" i="61"/>
  <c r="O6" i="61"/>
  <c r="N6" i="61"/>
  <c r="M6" i="61"/>
  <c r="L6" i="61"/>
  <c r="K6" i="61"/>
  <c r="J6" i="61"/>
  <c r="I6" i="61"/>
  <c r="H6" i="61"/>
  <c r="G6" i="61"/>
  <c r="F6" i="61"/>
  <c r="E6" i="61"/>
  <c r="D6" i="61"/>
  <c r="C6" i="61"/>
  <c r="B6" i="61"/>
  <c r="X5" i="61"/>
  <c r="W5" i="61"/>
  <c r="V5" i="61"/>
  <c r="U5" i="61"/>
  <c r="T5" i="61"/>
  <c r="R5" i="61"/>
  <c r="R56" i="61" s="1"/>
  <c r="Q5" i="61"/>
  <c r="Q56" i="61" s="1"/>
  <c r="P5" i="61"/>
  <c r="P56" i="61" s="1"/>
  <c r="O5" i="61"/>
  <c r="O56" i="61" s="1"/>
  <c r="L5" i="61"/>
  <c r="L56" i="61" s="1"/>
  <c r="J5" i="61"/>
  <c r="J56" i="61" s="1"/>
  <c r="I5" i="61"/>
  <c r="I56" i="61" s="1"/>
  <c r="H5" i="61"/>
  <c r="H56" i="61" s="1"/>
  <c r="G5" i="61"/>
  <c r="G56" i="61" s="1"/>
  <c r="G62" i="61" s="1"/>
  <c r="D5" i="61"/>
  <c r="D56" i="61" s="1"/>
  <c r="B5" i="61"/>
  <c r="B56" i="61" s="1"/>
  <c r="X4" i="61"/>
  <c r="W4" i="61"/>
  <c r="V4" i="61"/>
  <c r="U4" i="61"/>
  <c r="T4" i="61"/>
  <c r="S4" i="61"/>
  <c r="S5" i="61" s="1"/>
  <c r="S56" i="61" s="1"/>
  <c r="R4" i="61"/>
  <c r="Q4" i="61"/>
  <c r="P4" i="61"/>
  <c r="O4" i="61"/>
  <c r="N4" i="61"/>
  <c r="N5" i="61" s="1"/>
  <c r="N56" i="61" s="1"/>
  <c r="M4" i="61"/>
  <c r="M5" i="61" s="1"/>
  <c r="M56" i="61" s="1"/>
  <c r="L4" i="61"/>
  <c r="K4" i="61"/>
  <c r="K5" i="61" s="1"/>
  <c r="K56" i="61" s="1"/>
  <c r="J4" i="61"/>
  <c r="I4" i="61"/>
  <c r="H4" i="61"/>
  <c r="G4" i="61"/>
  <c r="F4" i="61"/>
  <c r="F5" i="61" s="1"/>
  <c r="F56" i="61" s="1"/>
  <c r="E4" i="61"/>
  <c r="E5" i="61" s="1"/>
  <c r="E56" i="61" s="1"/>
  <c r="D4" i="61"/>
  <c r="C4" i="61"/>
  <c r="C5" i="61" s="1"/>
  <c r="C56" i="61" s="1"/>
  <c r="B4" i="61"/>
  <c r="X3" i="61"/>
  <c r="W3" i="61"/>
  <c r="X2" i="61"/>
  <c r="W2" i="61"/>
  <c r="X1" i="61"/>
  <c r="W1" i="61"/>
  <c r="U1" i="61"/>
  <c r="B12" i="57"/>
  <c r="B13" i="57" s="1"/>
  <c r="B14" i="57" s="1"/>
  <c r="B15" i="57" s="1"/>
  <c r="B16" i="57" s="1"/>
  <c r="B17" i="57" s="1"/>
  <c r="B18" i="57" s="1"/>
  <c r="B19" i="57" s="1"/>
  <c r="B20" i="57" s="1"/>
  <c r="B21" i="57" s="1"/>
  <c r="B22" i="57" s="1"/>
  <c r="B23" i="57" s="1"/>
  <c r="B24" i="57" s="1"/>
  <c r="B25" i="57" s="1"/>
  <c r="B26" i="57" s="1"/>
  <c r="B27" i="57" s="1"/>
  <c r="B28" i="57" s="1"/>
  <c r="B29" i="57" s="1"/>
  <c r="B30" i="57" s="1"/>
  <c r="B31" i="57" s="1"/>
  <c r="B32" i="57" s="1"/>
  <c r="B33" i="57" s="1"/>
  <c r="B34" i="57" s="1"/>
  <c r="B35" i="57" s="1"/>
  <c r="B36" i="57" s="1"/>
  <c r="B37" i="57" s="1"/>
  <c r="B38" i="57" s="1"/>
  <c r="B39" i="57" s="1"/>
  <c r="B40" i="57" s="1"/>
  <c r="B41" i="57" s="1"/>
  <c r="C11" i="47" l="1"/>
  <c r="B14" i="45"/>
  <c r="B16" i="45" s="1"/>
  <c r="B18" i="45" s="1"/>
  <c r="B20" i="45" s="1"/>
  <c r="B22" i="45" s="1"/>
  <c r="B24" i="45" s="1"/>
  <c r="B26" i="45" s="1"/>
  <c r="B28" i="45" s="1"/>
  <c r="B30" i="45" s="1"/>
  <c r="B32" i="45" s="1"/>
  <c r="B34" i="45" s="1"/>
  <c r="B36" i="45" s="1"/>
  <c r="T55" i="61"/>
  <c r="T56" i="61"/>
  <c r="T7" i="61"/>
  <c r="A55" i="61"/>
  <c r="C15" i="53"/>
  <c r="C16" i="53" s="1"/>
  <c r="C17" i="53" s="1"/>
  <c r="C18" i="53" s="1"/>
  <c r="C19" i="53" s="1"/>
  <c r="C20" i="53" s="1"/>
  <c r="C21" i="53" s="1"/>
  <c r="C22" i="53" s="1"/>
  <c r="C23" i="53" s="1"/>
  <c r="C24" i="53" s="1"/>
  <c r="C25" i="53" s="1"/>
  <c r="C26" i="53" s="1"/>
  <c r="C27" i="53" s="1"/>
  <c r="C28" i="53" s="1"/>
  <c r="C29" i="53" s="1"/>
  <c r="C30" i="53" s="1"/>
  <c r="C31" i="53" s="1"/>
  <c r="C32" i="53" s="1"/>
  <c r="C33" i="53" s="1"/>
  <c r="C34" i="53" s="1"/>
  <c r="C35" i="53" s="1"/>
  <c r="C36" i="53" s="1"/>
  <c r="C37" i="53" s="1"/>
  <c r="C38" i="53" s="1"/>
  <c r="C39" i="53" s="1"/>
  <c r="C40" i="53" s="1"/>
  <c r="C41" i="53" s="1"/>
  <c r="C42" i="53" s="1"/>
  <c r="C43" i="53" s="1"/>
  <c r="C44" i="53" s="1"/>
  <c r="C14" i="52"/>
  <c r="C15" i="52" s="1"/>
  <c r="C16" i="52" s="1"/>
  <c r="C17" i="52" s="1"/>
  <c r="C18" i="52" s="1"/>
  <c r="C19" i="52" s="1"/>
  <c r="C20" i="52" s="1"/>
  <c r="C21" i="52" s="1"/>
  <c r="C22" i="52" s="1"/>
  <c r="C23" i="52" s="1"/>
  <c r="C24" i="52" s="1"/>
  <c r="C25" i="52" s="1"/>
  <c r="C26" i="52" s="1"/>
  <c r="C27" i="52" s="1"/>
  <c r="C28" i="52" s="1"/>
  <c r="C29" i="52" s="1"/>
  <c r="C30" i="52" s="1"/>
  <c r="C31" i="52" s="1"/>
  <c r="C32" i="52" s="1"/>
  <c r="C33" i="52" s="1"/>
  <c r="C34" i="52" s="1"/>
  <c r="C12" i="47" l="1"/>
  <c r="O55" i="61"/>
  <c r="G55" i="61"/>
  <c r="G63" i="61" s="1"/>
  <c r="N55" i="61"/>
  <c r="F55" i="61"/>
  <c r="L55" i="61"/>
  <c r="D55" i="61"/>
  <c r="A54" i="61"/>
  <c r="S55" i="61"/>
  <c r="K55" i="61"/>
  <c r="C55" i="61"/>
  <c r="R55" i="61"/>
  <c r="J55" i="61"/>
  <c r="B55" i="61"/>
  <c r="Q55" i="61"/>
  <c r="I55" i="61"/>
  <c r="E55" i="61"/>
  <c r="Y55" i="61"/>
  <c r="P55" i="61"/>
  <c r="M55" i="61"/>
  <c r="H55" i="61"/>
  <c r="B11" i="51"/>
  <c r="B12" i="51" s="1"/>
  <c r="B13" i="51" s="1"/>
  <c r="B14" i="51" s="1"/>
  <c r="B15" i="51" s="1"/>
  <c r="C13" i="47" l="1"/>
  <c r="L54" i="61"/>
  <c r="D54" i="61"/>
  <c r="A53" i="61"/>
  <c r="S54" i="61"/>
  <c r="K54" i="61"/>
  <c r="C54" i="61"/>
  <c r="Q54" i="61"/>
  <c r="I54" i="61"/>
  <c r="P54" i="61"/>
  <c r="H54" i="61"/>
  <c r="O54" i="61"/>
  <c r="G54" i="61"/>
  <c r="G64" i="61" s="1"/>
  <c r="N54" i="61"/>
  <c r="F54" i="61"/>
  <c r="Y54" i="61"/>
  <c r="R54" i="61"/>
  <c r="M54" i="61"/>
  <c r="J54" i="61"/>
  <c r="E54" i="61"/>
  <c r="B54" i="61"/>
  <c r="T54" i="61"/>
  <c r="C15" i="49"/>
  <c r="C16" i="49" s="1"/>
  <c r="C17" i="49" s="1"/>
  <c r="C18" i="49" s="1"/>
  <c r="C19" i="49" s="1"/>
  <c r="C20" i="49" s="1"/>
  <c r="C21" i="49" s="1"/>
  <c r="C22" i="49" s="1"/>
  <c r="C23" i="49" s="1"/>
  <c r="C24" i="49" s="1"/>
  <c r="C25" i="49" s="1"/>
  <c r="C26" i="49" s="1"/>
  <c r="C27" i="49" s="1"/>
  <c r="C28" i="49" s="1"/>
  <c r="C29" i="49" s="1"/>
  <c r="C30" i="49" s="1"/>
  <c r="C31" i="49" s="1"/>
  <c r="C32" i="49" s="1"/>
  <c r="C33" i="49" s="1"/>
  <c r="C34" i="49" s="1"/>
  <c r="C35" i="49" s="1"/>
  <c r="C36" i="49" s="1"/>
  <c r="C37" i="49" s="1"/>
  <c r="C38" i="49" s="1"/>
  <c r="C39" i="49" s="1"/>
  <c r="C40" i="49" s="1"/>
  <c r="C41" i="49" s="1"/>
  <c r="C42" i="49" s="1"/>
  <c r="C43" i="49" s="1"/>
  <c r="C44" i="49" s="1"/>
  <c r="C14" i="47" l="1"/>
  <c r="Q53" i="61"/>
  <c r="I53" i="61"/>
  <c r="P53" i="61"/>
  <c r="H53" i="61"/>
  <c r="N53" i="61"/>
  <c r="Y53" i="61"/>
  <c r="M53" i="61"/>
  <c r="E53" i="61"/>
  <c r="L53" i="61"/>
  <c r="D53" i="61"/>
  <c r="A52" i="61"/>
  <c r="S53" i="61"/>
  <c r="K53" i="61"/>
  <c r="C53" i="61"/>
  <c r="O53" i="61"/>
  <c r="J53" i="61"/>
  <c r="G53" i="61"/>
  <c r="G65" i="61" s="1"/>
  <c r="F53" i="61"/>
  <c r="B53" i="61"/>
  <c r="R53" i="61"/>
  <c r="T53" i="61"/>
  <c r="C15" i="47" l="1"/>
  <c r="N52" i="61"/>
  <c r="F52" i="61"/>
  <c r="Y52" i="61"/>
  <c r="M52" i="61"/>
  <c r="E52" i="61"/>
  <c r="R52" i="61"/>
  <c r="J52" i="61"/>
  <c r="B52" i="61"/>
  <c r="Q52" i="61"/>
  <c r="I52" i="61"/>
  <c r="P52" i="61"/>
  <c r="H52" i="61"/>
  <c r="L52" i="61"/>
  <c r="K52" i="61"/>
  <c r="G52" i="61"/>
  <c r="G66" i="61" s="1"/>
  <c r="D52" i="61"/>
  <c r="C52" i="61"/>
  <c r="A51" i="61"/>
  <c r="O52" i="61"/>
  <c r="S52" i="61"/>
  <c r="T52" i="61"/>
  <c r="C16" i="47" l="1"/>
  <c r="S51" i="61"/>
  <c r="K51" i="61"/>
  <c r="C51" i="61"/>
  <c r="R51" i="61"/>
  <c r="J51" i="61"/>
  <c r="B51" i="61"/>
  <c r="O51" i="61"/>
  <c r="G51" i="61"/>
  <c r="G67" i="61" s="1"/>
  <c r="N51" i="61"/>
  <c r="F51" i="61"/>
  <c r="Y51" i="61"/>
  <c r="M51" i="61"/>
  <c r="E51" i="61"/>
  <c r="L51" i="61"/>
  <c r="I51" i="61"/>
  <c r="H51" i="61"/>
  <c r="D51" i="61"/>
  <c r="A50" i="61"/>
  <c r="Q51" i="61"/>
  <c r="P51" i="61"/>
  <c r="T51" i="61"/>
  <c r="C17" i="47" l="1"/>
  <c r="O50" i="61"/>
  <c r="G50" i="61"/>
  <c r="G68" i="61" s="1"/>
  <c r="L50" i="61"/>
  <c r="D50" i="61"/>
  <c r="A49" i="61"/>
  <c r="S50" i="61"/>
  <c r="K50" i="61"/>
  <c r="C50" i="61"/>
  <c r="R50" i="61"/>
  <c r="J50" i="61"/>
  <c r="B50" i="61"/>
  <c r="N50" i="61"/>
  <c r="M50" i="61"/>
  <c r="I50" i="61"/>
  <c r="H50" i="61"/>
  <c r="F50" i="61"/>
  <c r="Y50" i="61"/>
  <c r="Q50" i="61"/>
  <c r="P50" i="61"/>
  <c r="E50" i="61"/>
  <c r="T50" i="61"/>
  <c r="C18" i="47" l="1"/>
  <c r="L49" i="61"/>
  <c r="D49" i="61"/>
  <c r="A48" i="61"/>
  <c r="Q49" i="61"/>
  <c r="I49" i="61"/>
  <c r="P49" i="61"/>
  <c r="H49" i="61"/>
  <c r="O49" i="61"/>
  <c r="G49" i="61"/>
  <c r="G69" i="61" s="1"/>
  <c r="S49" i="61"/>
  <c r="C49" i="61"/>
  <c r="R49" i="61"/>
  <c r="B49" i="61"/>
  <c r="N49" i="61"/>
  <c r="M49" i="61"/>
  <c r="K49" i="61"/>
  <c r="Y49" i="61"/>
  <c r="J49" i="61"/>
  <c r="F49" i="61"/>
  <c r="E49" i="61"/>
  <c r="T49" i="61"/>
  <c r="C19" i="47" l="1"/>
  <c r="Q48" i="61"/>
  <c r="I48" i="61"/>
  <c r="N48" i="61"/>
  <c r="F48" i="61"/>
  <c r="Y48" i="61"/>
  <c r="M48" i="61"/>
  <c r="E48" i="61"/>
  <c r="L48" i="61"/>
  <c r="D48" i="61"/>
  <c r="A47" i="61"/>
  <c r="H48" i="61"/>
  <c r="G48" i="61"/>
  <c r="S48" i="61"/>
  <c r="C48" i="61"/>
  <c r="R48" i="61"/>
  <c r="B48" i="61"/>
  <c r="P48" i="61"/>
  <c r="O48" i="61"/>
  <c r="K48" i="61"/>
  <c r="J48" i="61"/>
  <c r="T48" i="61"/>
  <c r="C20" i="47" l="1"/>
  <c r="N47" i="61"/>
  <c r="F47" i="61"/>
  <c r="S47" i="61"/>
  <c r="K47" i="61"/>
  <c r="C47" i="61"/>
  <c r="R47" i="61"/>
  <c r="J47" i="61"/>
  <c r="B47" i="61"/>
  <c r="Q47" i="61"/>
  <c r="I47" i="61"/>
  <c r="M47" i="61"/>
  <c r="L47" i="61"/>
  <c r="A46" i="61"/>
  <c r="H47" i="61"/>
  <c r="G47" i="61"/>
  <c r="Y47" i="61"/>
  <c r="E47" i="61"/>
  <c r="P47" i="61"/>
  <c r="O47" i="61"/>
  <c r="D47" i="61"/>
  <c r="T47" i="61"/>
  <c r="C21" i="47" l="1"/>
  <c r="S46" i="61"/>
  <c r="K46" i="61"/>
  <c r="C46" i="61"/>
  <c r="P46" i="61"/>
  <c r="H46" i="61"/>
  <c r="O46" i="61"/>
  <c r="G46" i="61"/>
  <c r="N46" i="61"/>
  <c r="F46" i="61"/>
  <c r="R46" i="61"/>
  <c r="B46" i="61"/>
  <c r="Q46" i="61"/>
  <c r="M46" i="61"/>
  <c r="L46" i="61"/>
  <c r="J46" i="61"/>
  <c r="D46" i="61"/>
  <c r="Y46" i="61"/>
  <c r="A45" i="61"/>
  <c r="I46" i="61"/>
  <c r="E46" i="61"/>
  <c r="T46" i="61"/>
  <c r="C22" i="47" l="1"/>
  <c r="Y45" i="61"/>
  <c r="M45" i="61"/>
  <c r="E45" i="61"/>
  <c r="L45" i="61"/>
  <c r="D45" i="61"/>
  <c r="A44" i="61"/>
  <c r="S45" i="61"/>
  <c r="K45" i="61"/>
  <c r="C45" i="61"/>
  <c r="I45" i="61"/>
  <c r="H45" i="61"/>
  <c r="R45" i="61"/>
  <c r="G45" i="61"/>
  <c r="Q45" i="61"/>
  <c r="F45" i="61"/>
  <c r="P45" i="61"/>
  <c r="B45" i="61"/>
  <c r="O45" i="61"/>
  <c r="N45" i="61"/>
  <c r="J45" i="61"/>
  <c r="T45" i="61"/>
  <c r="C23" i="47" l="1"/>
  <c r="R44" i="61"/>
  <c r="J44" i="61"/>
  <c r="B44" i="61"/>
  <c r="Q44" i="61"/>
  <c r="I44" i="61"/>
  <c r="P44" i="61"/>
  <c r="H44" i="61"/>
  <c r="S44" i="61"/>
  <c r="E44" i="61"/>
  <c r="A43" i="61"/>
  <c r="O44" i="61"/>
  <c r="D44" i="61"/>
  <c r="N44" i="61"/>
  <c r="C44" i="61"/>
  <c r="M44" i="61"/>
  <c r="L44" i="61"/>
  <c r="G44" i="61"/>
  <c r="F44" i="61"/>
  <c r="Y44" i="61"/>
  <c r="K44" i="61"/>
  <c r="T44" i="61"/>
  <c r="C24" i="47" l="1"/>
  <c r="O43" i="61"/>
  <c r="G43" i="61"/>
  <c r="N43" i="61"/>
  <c r="F43" i="61"/>
  <c r="Y43" i="61"/>
  <c r="M43" i="61"/>
  <c r="E43" i="61"/>
  <c r="L43" i="61"/>
  <c r="K43" i="61"/>
  <c r="J43" i="61"/>
  <c r="I43" i="61"/>
  <c r="S43" i="61"/>
  <c r="H43" i="61"/>
  <c r="A42" i="61"/>
  <c r="R43" i="61"/>
  <c r="Q43" i="61"/>
  <c r="P43" i="61"/>
  <c r="D43" i="61"/>
  <c r="C43" i="61"/>
  <c r="B43" i="61"/>
  <c r="T43" i="61"/>
  <c r="C25" i="47" l="1"/>
  <c r="L42" i="61"/>
  <c r="D42" i="61"/>
  <c r="A41" i="61"/>
  <c r="S42" i="61"/>
  <c r="K42" i="61"/>
  <c r="C42" i="61"/>
  <c r="R42" i="61"/>
  <c r="J42" i="61"/>
  <c r="B42" i="61"/>
  <c r="H42" i="61"/>
  <c r="Y42" i="61"/>
  <c r="G42" i="61"/>
  <c r="Q42" i="61"/>
  <c r="F42" i="61"/>
  <c r="P42" i="61"/>
  <c r="E42" i="61"/>
  <c r="O42" i="61"/>
  <c r="N42" i="61"/>
  <c r="M42" i="61"/>
  <c r="I42" i="61"/>
  <c r="T42" i="61"/>
  <c r="C26" i="47" l="1"/>
  <c r="Q41" i="61"/>
  <c r="I41" i="61"/>
  <c r="P41" i="61"/>
  <c r="H41" i="61"/>
  <c r="O41" i="61"/>
  <c r="G41" i="61"/>
  <c r="R41" i="61"/>
  <c r="D41" i="61"/>
  <c r="N41" i="61"/>
  <c r="C41" i="61"/>
  <c r="M41" i="61"/>
  <c r="B41" i="61"/>
  <c r="L41" i="61"/>
  <c r="K41" i="61"/>
  <c r="E41" i="61"/>
  <c r="Y41" i="61"/>
  <c r="S41" i="61"/>
  <c r="J41" i="61"/>
  <c r="A40" i="61"/>
  <c r="F41" i="61"/>
  <c r="T41" i="61"/>
  <c r="C27" i="47" l="1"/>
  <c r="N40" i="61"/>
  <c r="F40" i="61"/>
  <c r="Y40" i="61"/>
  <c r="M40" i="61"/>
  <c r="E40" i="61"/>
  <c r="L40" i="61"/>
  <c r="D40" i="61"/>
  <c r="A39" i="61"/>
  <c r="K40" i="61"/>
  <c r="J40" i="61"/>
  <c r="I40" i="61"/>
  <c r="S40" i="61"/>
  <c r="H40" i="61"/>
  <c r="R40" i="61"/>
  <c r="G40" i="61"/>
  <c r="Q40" i="61"/>
  <c r="P40" i="61"/>
  <c r="O40" i="61"/>
  <c r="C40" i="61"/>
  <c r="B40" i="61"/>
  <c r="T40" i="61"/>
  <c r="C28" i="47" l="1"/>
  <c r="S39" i="61"/>
  <c r="K39" i="61"/>
  <c r="C39" i="61"/>
  <c r="R39" i="61"/>
  <c r="J39" i="61"/>
  <c r="B39" i="61"/>
  <c r="Q39" i="61"/>
  <c r="I39" i="61"/>
  <c r="Y39" i="61"/>
  <c r="G39" i="61"/>
  <c r="F39" i="61"/>
  <c r="P39" i="61"/>
  <c r="E39" i="61"/>
  <c r="A38" i="61"/>
  <c r="O39" i="61"/>
  <c r="D39" i="61"/>
  <c r="N39" i="61"/>
  <c r="L39" i="61"/>
  <c r="H39" i="61"/>
  <c r="M39" i="61"/>
  <c r="T39" i="61"/>
  <c r="C29" i="47" l="1"/>
  <c r="P38" i="61"/>
  <c r="H38" i="61"/>
  <c r="O38" i="61"/>
  <c r="G38" i="61"/>
  <c r="N38" i="61"/>
  <c r="F38" i="61"/>
  <c r="Q38" i="61"/>
  <c r="C38" i="61"/>
  <c r="M38" i="61"/>
  <c r="B38" i="61"/>
  <c r="L38" i="61"/>
  <c r="K38" i="61"/>
  <c r="Y38" i="61"/>
  <c r="J38" i="61"/>
  <c r="S38" i="61"/>
  <c r="R38" i="61"/>
  <c r="A37" i="61"/>
  <c r="I38" i="61"/>
  <c r="E38" i="61"/>
  <c r="D38" i="61"/>
  <c r="T38" i="61"/>
  <c r="C30" i="47" l="1"/>
  <c r="Y37" i="61"/>
  <c r="M37" i="61"/>
  <c r="E37" i="61"/>
  <c r="L37" i="61"/>
  <c r="D37" i="61"/>
  <c r="A36" i="61"/>
  <c r="S37" i="61"/>
  <c r="K37" i="61"/>
  <c r="C37" i="61"/>
  <c r="J37" i="61"/>
  <c r="I37" i="61"/>
  <c r="H37" i="61"/>
  <c r="R37" i="61"/>
  <c r="G37" i="61"/>
  <c r="Q37" i="61"/>
  <c r="F37" i="61"/>
  <c r="P37" i="61"/>
  <c r="O37" i="61"/>
  <c r="N37" i="61"/>
  <c r="B37" i="61"/>
  <c r="T37" i="61"/>
  <c r="C31" i="47" l="1"/>
  <c r="R36" i="61"/>
  <c r="J36" i="61"/>
  <c r="B36" i="61"/>
  <c r="Q36" i="61"/>
  <c r="I36" i="61"/>
  <c r="P36" i="61"/>
  <c r="H36" i="61"/>
  <c r="F36" i="61"/>
  <c r="S36" i="61"/>
  <c r="E36" i="61"/>
  <c r="A35" i="61"/>
  <c r="O36" i="61"/>
  <c r="D36" i="61"/>
  <c r="N36" i="61"/>
  <c r="C36" i="61"/>
  <c r="M36" i="61"/>
  <c r="G36" i="61"/>
  <c r="Y36" i="61"/>
  <c r="L36" i="61"/>
  <c r="K36" i="61"/>
  <c r="T36" i="61"/>
  <c r="C32" i="47" l="1"/>
  <c r="O35" i="61"/>
  <c r="G35" i="61"/>
  <c r="N35" i="61"/>
  <c r="F35" i="61"/>
  <c r="Y35" i="61"/>
  <c r="M35" i="61"/>
  <c r="E35" i="61"/>
  <c r="P35" i="61"/>
  <c r="B35" i="61"/>
  <c r="L35" i="61"/>
  <c r="K35" i="61"/>
  <c r="J35" i="61"/>
  <c r="I35" i="61"/>
  <c r="S35" i="61"/>
  <c r="R35" i="61"/>
  <c r="A34" i="61"/>
  <c r="Q35" i="61"/>
  <c r="H35" i="61"/>
  <c r="D35" i="61"/>
  <c r="C35" i="61"/>
  <c r="T35" i="61"/>
  <c r="C33" i="47" l="1"/>
  <c r="L34" i="61"/>
  <c r="D34" i="61"/>
  <c r="A33" i="61"/>
  <c r="S34" i="61"/>
  <c r="K34" i="61"/>
  <c r="C34" i="61"/>
  <c r="R34" i="61"/>
  <c r="J34" i="61"/>
  <c r="B34" i="61"/>
  <c r="I34" i="61"/>
  <c r="H34" i="61"/>
  <c r="Y34" i="61"/>
  <c r="G34" i="61"/>
  <c r="Q34" i="61"/>
  <c r="F34" i="61"/>
  <c r="P34" i="61"/>
  <c r="E34" i="61"/>
  <c r="N34" i="61"/>
  <c r="M34" i="61"/>
  <c r="O34" i="61"/>
  <c r="T34" i="61"/>
  <c r="C34" i="47" l="1"/>
  <c r="Q33" i="61"/>
  <c r="I33" i="61"/>
  <c r="P33" i="61"/>
  <c r="H33" i="61"/>
  <c r="O33" i="61"/>
  <c r="G33" i="61"/>
  <c r="S33" i="61"/>
  <c r="E33" i="61"/>
  <c r="A32" i="61"/>
  <c r="R33" i="61"/>
  <c r="D33" i="61"/>
  <c r="N33" i="61"/>
  <c r="C33" i="61"/>
  <c r="M33" i="61"/>
  <c r="B33" i="61"/>
  <c r="L33" i="61"/>
  <c r="Y33" i="61"/>
  <c r="K33" i="61"/>
  <c r="J33" i="61"/>
  <c r="F33" i="61"/>
  <c r="T33" i="61"/>
  <c r="C35" i="47" l="1"/>
  <c r="N32" i="61"/>
  <c r="F32" i="61"/>
  <c r="Y32" i="61"/>
  <c r="M32" i="61"/>
  <c r="E32" i="61"/>
  <c r="L32" i="61"/>
  <c r="D32" i="61"/>
  <c r="A31" i="61"/>
  <c r="O32" i="61"/>
  <c r="K32" i="61"/>
  <c r="J32" i="61"/>
  <c r="I32" i="61"/>
  <c r="S32" i="61"/>
  <c r="H32" i="61"/>
  <c r="R32" i="61"/>
  <c r="Q32" i="61"/>
  <c r="P32" i="61"/>
  <c r="G32" i="61"/>
  <c r="C32" i="61"/>
  <c r="B32" i="61"/>
  <c r="T32" i="61"/>
  <c r="C36" i="47" l="1"/>
  <c r="S31" i="61"/>
  <c r="K31" i="61"/>
  <c r="C31" i="61"/>
  <c r="R31" i="61"/>
  <c r="J31" i="61"/>
  <c r="B31" i="61"/>
  <c r="Q31" i="61"/>
  <c r="I31" i="61"/>
  <c r="H31" i="61"/>
  <c r="Y31" i="61"/>
  <c r="G31" i="61"/>
  <c r="F31" i="61"/>
  <c r="P31" i="61"/>
  <c r="E31" i="61"/>
  <c r="A30" i="61"/>
  <c r="O31" i="61"/>
  <c r="D31" i="61"/>
  <c r="L31" i="61"/>
  <c r="N31" i="61"/>
  <c r="M31" i="61"/>
  <c r="T31" i="61"/>
  <c r="C37" i="47" l="1"/>
  <c r="P30" i="61"/>
  <c r="H30" i="61"/>
  <c r="O30" i="61"/>
  <c r="G30" i="61"/>
  <c r="N30" i="61"/>
  <c r="F30" i="61"/>
  <c r="R30" i="61"/>
  <c r="D30" i="61"/>
  <c r="Q30" i="61"/>
  <c r="C30" i="61"/>
  <c r="M30" i="61"/>
  <c r="B30" i="61"/>
  <c r="L30" i="61"/>
  <c r="K30" i="61"/>
  <c r="Y30" i="61"/>
  <c r="S30" i="61"/>
  <c r="J30" i="61"/>
  <c r="A29" i="61"/>
  <c r="I30" i="61"/>
  <c r="E30" i="61"/>
  <c r="T30" i="61"/>
  <c r="C38" i="47" l="1"/>
  <c r="Y29" i="61"/>
  <c r="M29" i="61"/>
  <c r="E29" i="61"/>
  <c r="L29" i="61"/>
  <c r="D29" i="61"/>
  <c r="A28" i="61"/>
  <c r="S29" i="61"/>
  <c r="K29" i="61"/>
  <c r="C29" i="61"/>
  <c r="N29" i="61"/>
  <c r="J29" i="61"/>
  <c r="I29" i="61"/>
  <c r="H29" i="61"/>
  <c r="R29" i="61"/>
  <c r="G29" i="61"/>
  <c r="P29" i="61"/>
  <c r="O29" i="61"/>
  <c r="F29" i="61"/>
  <c r="B29" i="61"/>
  <c r="Q29" i="61"/>
  <c r="T29" i="61"/>
  <c r="R28" i="61" l="1"/>
  <c r="J28" i="61"/>
  <c r="B28" i="61"/>
  <c r="Q28" i="61"/>
  <c r="I28" i="61"/>
  <c r="P28" i="61"/>
  <c r="H28" i="61"/>
  <c r="Y28" i="61"/>
  <c r="G28" i="61"/>
  <c r="F28" i="61"/>
  <c r="S28" i="61"/>
  <c r="E28" i="61"/>
  <c r="A27" i="61"/>
  <c r="O28" i="61"/>
  <c r="D28" i="61"/>
  <c r="N28" i="61"/>
  <c r="C28" i="61"/>
  <c r="M28" i="61"/>
  <c r="L28" i="61"/>
  <c r="K28" i="61"/>
  <c r="T28" i="61"/>
  <c r="O27" i="61" l="1"/>
  <c r="G27" i="61"/>
  <c r="N27" i="61"/>
  <c r="F27" i="61"/>
  <c r="Y27" i="61"/>
  <c r="M27" i="61"/>
  <c r="E27" i="61"/>
  <c r="Q27" i="61"/>
  <c r="C27" i="61"/>
  <c r="P27" i="61"/>
  <c r="B27" i="61"/>
  <c r="L27" i="61"/>
  <c r="K27" i="61"/>
  <c r="J27" i="61"/>
  <c r="S27" i="61"/>
  <c r="R27" i="61"/>
  <c r="A26" i="61"/>
  <c r="I27" i="61"/>
  <c r="H27" i="61"/>
  <c r="D27" i="61"/>
  <c r="T27" i="61"/>
  <c r="L26" i="61" l="1"/>
  <c r="D26" i="61"/>
  <c r="A25" i="61"/>
  <c r="S26" i="61"/>
  <c r="K26" i="61"/>
  <c r="C26" i="61"/>
  <c r="R26" i="61"/>
  <c r="J26" i="61"/>
  <c r="B26" i="61"/>
  <c r="M26" i="61"/>
  <c r="I26" i="61"/>
  <c r="H26" i="61"/>
  <c r="Y26" i="61"/>
  <c r="G26" i="61"/>
  <c r="Q26" i="61"/>
  <c r="F26" i="61"/>
  <c r="N26" i="61"/>
  <c r="E26" i="61"/>
  <c r="P26" i="61"/>
  <c r="O26" i="61"/>
  <c r="T26" i="61"/>
  <c r="Q25" i="61" l="1"/>
  <c r="I25" i="61"/>
  <c r="P25" i="61"/>
  <c r="H25" i="61"/>
  <c r="O25" i="61"/>
  <c r="G25" i="61"/>
  <c r="F25" i="61"/>
  <c r="S25" i="61"/>
  <c r="E25" i="61"/>
  <c r="A24" i="61"/>
  <c r="R25" i="61"/>
  <c r="D25" i="61"/>
  <c r="N25" i="61"/>
  <c r="C25" i="61"/>
  <c r="M25" i="61"/>
  <c r="B25" i="61"/>
  <c r="Y25" i="61"/>
  <c r="L25" i="61"/>
  <c r="K25" i="61"/>
  <c r="J25" i="61"/>
  <c r="T25" i="61"/>
  <c r="R24" i="61" l="1"/>
  <c r="J24" i="61"/>
  <c r="B24" i="61"/>
  <c r="Q24" i="61"/>
  <c r="I24" i="61"/>
  <c r="P24" i="61"/>
  <c r="H24" i="61"/>
  <c r="O24" i="61"/>
  <c r="G24" i="61"/>
  <c r="N24" i="61"/>
  <c r="F24" i="61"/>
  <c r="S24" i="61"/>
  <c r="M24" i="61"/>
  <c r="L24" i="61"/>
  <c r="K24" i="61"/>
  <c r="E24" i="61"/>
  <c r="D24" i="61"/>
  <c r="Y24" i="61"/>
  <c r="C24" i="61"/>
  <c r="A23" i="61"/>
  <c r="T24" i="61"/>
  <c r="O23" i="61" l="1"/>
  <c r="G23" i="61"/>
  <c r="N23" i="61"/>
  <c r="F23" i="61"/>
  <c r="Y23" i="61"/>
  <c r="M23" i="61"/>
  <c r="E23" i="61"/>
  <c r="L23" i="61"/>
  <c r="D23" i="61"/>
  <c r="A22" i="61"/>
  <c r="S23" i="61"/>
  <c r="K23" i="61"/>
  <c r="C23" i="61"/>
  <c r="R23" i="61"/>
  <c r="Q23" i="61"/>
  <c r="P23" i="61"/>
  <c r="J23" i="61"/>
  <c r="I23" i="61"/>
  <c r="H23" i="61"/>
  <c r="B23" i="61"/>
  <c r="T23" i="61"/>
  <c r="L22" i="61" l="1"/>
  <c r="D22" i="61"/>
  <c r="A21" i="61"/>
  <c r="S22" i="61"/>
  <c r="K22" i="61"/>
  <c r="C22" i="61"/>
  <c r="R22" i="61"/>
  <c r="J22" i="61"/>
  <c r="B22" i="61"/>
  <c r="Q22" i="61"/>
  <c r="I22" i="61"/>
  <c r="P22" i="61"/>
  <c r="H22" i="61"/>
  <c r="Y22" i="61"/>
  <c r="O22" i="61"/>
  <c r="N22" i="61"/>
  <c r="M22" i="61"/>
  <c r="G22" i="61"/>
  <c r="F22" i="61"/>
  <c r="E22" i="61"/>
  <c r="T22" i="61"/>
  <c r="Q21" i="61" l="1"/>
  <c r="I21" i="61"/>
  <c r="P21" i="61"/>
  <c r="H21" i="61"/>
  <c r="O21" i="61"/>
  <c r="G21" i="61"/>
  <c r="N21" i="61"/>
  <c r="F21" i="61"/>
  <c r="Y21" i="61"/>
  <c r="M21" i="61"/>
  <c r="E21" i="61"/>
  <c r="S21" i="61"/>
  <c r="R21" i="61"/>
  <c r="L21" i="61"/>
  <c r="K21" i="61"/>
  <c r="J21" i="61"/>
  <c r="D21" i="61"/>
  <c r="C21" i="61"/>
  <c r="A20" i="61"/>
  <c r="B21" i="61"/>
  <c r="T21" i="61"/>
  <c r="N20" i="61" l="1"/>
  <c r="F20" i="61"/>
  <c r="Y20" i="61"/>
  <c r="M20" i="61"/>
  <c r="E20" i="61"/>
  <c r="L20" i="61"/>
  <c r="D20" i="61"/>
  <c r="A19" i="61"/>
  <c r="S20" i="61"/>
  <c r="K20" i="61"/>
  <c r="C20" i="61"/>
  <c r="R20" i="61"/>
  <c r="J20" i="61"/>
  <c r="B20" i="61"/>
  <c r="Q20" i="61"/>
  <c r="P20" i="61"/>
  <c r="O20" i="61"/>
  <c r="I20" i="61"/>
  <c r="H20" i="61"/>
  <c r="G20" i="61"/>
  <c r="T20" i="61"/>
  <c r="S19" i="61" l="1"/>
  <c r="K19" i="61"/>
  <c r="C19" i="61"/>
  <c r="R19" i="61"/>
  <c r="J19" i="61"/>
  <c r="B19" i="61"/>
  <c r="Q19" i="61"/>
  <c r="I19" i="61"/>
  <c r="P19" i="61"/>
  <c r="H19" i="61"/>
  <c r="O19" i="61"/>
  <c r="G19" i="61"/>
  <c r="N19" i="61"/>
  <c r="M19" i="61"/>
  <c r="L19" i="61"/>
  <c r="F19" i="61"/>
  <c r="E19" i="61"/>
  <c r="D19" i="61"/>
  <c r="Y19" i="61"/>
  <c r="A18" i="61"/>
  <c r="T19" i="61"/>
  <c r="P18" i="61" l="1"/>
  <c r="H18" i="61"/>
  <c r="O18" i="61"/>
  <c r="G18" i="61"/>
  <c r="N18" i="61"/>
  <c r="F18" i="61"/>
  <c r="Y18" i="61"/>
  <c r="M18" i="61"/>
  <c r="E18" i="61"/>
  <c r="L18" i="61"/>
  <c r="D18" i="61"/>
  <c r="A17" i="61"/>
  <c r="R18" i="61"/>
  <c r="Q18" i="61"/>
  <c r="K18" i="61"/>
  <c r="J18" i="61"/>
  <c r="I18" i="61"/>
  <c r="C18" i="61"/>
  <c r="B18" i="61"/>
  <c r="S18" i="61"/>
  <c r="T18" i="61"/>
  <c r="Y17" i="61" l="1"/>
  <c r="M17" i="61"/>
  <c r="E17" i="61"/>
  <c r="L17" i="61"/>
  <c r="D17" i="61"/>
  <c r="A16" i="61"/>
  <c r="S17" i="61"/>
  <c r="K17" i="61"/>
  <c r="C17" i="61"/>
  <c r="R17" i="61"/>
  <c r="J17" i="61"/>
  <c r="B17" i="61"/>
  <c r="Q17" i="61"/>
  <c r="I17" i="61"/>
  <c r="P17" i="61"/>
  <c r="O17" i="61"/>
  <c r="N17" i="61"/>
  <c r="H17" i="61"/>
  <c r="G17" i="61"/>
  <c r="F17" i="61"/>
  <c r="T17" i="61"/>
  <c r="R16" i="61" l="1"/>
  <c r="J16" i="61"/>
  <c r="B16" i="61"/>
  <c r="Q16" i="61"/>
  <c r="I16" i="61"/>
  <c r="P16" i="61"/>
  <c r="H16" i="61"/>
  <c r="O16" i="61"/>
  <c r="G16" i="61"/>
  <c r="N16" i="61"/>
  <c r="F16" i="61"/>
  <c r="S16" i="61"/>
  <c r="M16" i="61"/>
  <c r="L16" i="61"/>
  <c r="K16" i="61"/>
  <c r="E16" i="61"/>
  <c r="D16" i="61"/>
  <c r="Y16" i="61"/>
  <c r="C16" i="61"/>
  <c r="A15" i="61"/>
  <c r="T16" i="61"/>
  <c r="O15" i="61" l="1"/>
  <c r="G15" i="61"/>
  <c r="N15" i="61"/>
  <c r="F15" i="61"/>
  <c r="Y15" i="61"/>
  <c r="M15" i="61"/>
  <c r="E15" i="61"/>
  <c r="L15" i="61"/>
  <c r="S15" i="61"/>
  <c r="K15" i="61"/>
  <c r="C15" i="61"/>
  <c r="Q15" i="61"/>
  <c r="P15" i="61"/>
  <c r="A14" i="61"/>
  <c r="J15" i="61"/>
  <c r="I15" i="61"/>
  <c r="H15" i="61"/>
  <c r="D15" i="61"/>
  <c r="B15" i="61"/>
  <c r="R15" i="61"/>
  <c r="T15" i="61"/>
  <c r="L14" i="61" l="1"/>
  <c r="D14" i="61"/>
  <c r="A13" i="61"/>
  <c r="S14" i="61"/>
  <c r="K14" i="61"/>
  <c r="C14" i="61"/>
  <c r="R14" i="61"/>
  <c r="J14" i="61"/>
  <c r="B14" i="61"/>
  <c r="P14" i="61"/>
  <c r="H14" i="61"/>
  <c r="Y14" i="61"/>
  <c r="E14" i="61"/>
  <c r="Q14" i="61"/>
  <c r="O14" i="61"/>
  <c r="N14" i="61"/>
  <c r="M14" i="61"/>
  <c r="I14" i="61"/>
  <c r="G14" i="61"/>
  <c r="F14" i="61"/>
  <c r="T14" i="61"/>
  <c r="Q13" i="61" l="1"/>
  <c r="I13" i="61"/>
  <c r="P13" i="61"/>
  <c r="H13" i="61"/>
  <c r="O13" i="61"/>
  <c r="G13" i="61"/>
  <c r="Y13" i="61"/>
  <c r="M13" i="61"/>
  <c r="E13" i="61"/>
  <c r="J13" i="61"/>
  <c r="F13" i="61"/>
  <c r="D13" i="61"/>
  <c r="S13" i="61"/>
  <c r="C13" i="61"/>
  <c r="R13" i="61"/>
  <c r="B13" i="61"/>
  <c r="N13" i="61"/>
  <c r="L13" i="61"/>
  <c r="A12" i="61"/>
  <c r="K13" i="61"/>
  <c r="T13" i="61"/>
  <c r="N12" i="61" l="1"/>
  <c r="F12" i="61"/>
  <c r="Y12" i="61"/>
  <c r="M12" i="61"/>
  <c r="E12" i="61"/>
  <c r="L12" i="61"/>
  <c r="D12" i="61"/>
  <c r="R12" i="61"/>
  <c r="J12" i="61"/>
  <c r="B12" i="61"/>
  <c r="O12" i="61"/>
  <c r="K12" i="61"/>
  <c r="A11" i="61"/>
  <c r="I12" i="61"/>
  <c r="H12" i="61"/>
  <c r="G12" i="61"/>
  <c r="S12" i="61"/>
  <c r="C12" i="61"/>
  <c r="Q12" i="61"/>
  <c r="P12" i="61"/>
  <c r="T12" i="61"/>
  <c r="S11" i="61" l="1"/>
  <c r="K11" i="61"/>
  <c r="C11" i="61"/>
  <c r="R11" i="61"/>
  <c r="J11" i="61"/>
  <c r="B11" i="61"/>
  <c r="Q11" i="61"/>
  <c r="I11" i="61"/>
  <c r="O11" i="61"/>
  <c r="G11" i="61"/>
  <c r="D11" i="61"/>
  <c r="P11" i="61"/>
  <c r="A10" i="61"/>
  <c r="N11" i="61"/>
  <c r="M11" i="61"/>
  <c r="L11" i="61"/>
  <c r="H11" i="61"/>
  <c r="F11" i="61"/>
  <c r="Y11" i="61"/>
  <c r="E11" i="61"/>
  <c r="T11" i="61"/>
  <c r="P10" i="61" l="1"/>
  <c r="O10" i="61"/>
  <c r="G10" i="61"/>
  <c r="L10" i="61"/>
  <c r="K10" i="61"/>
  <c r="B10" i="61"/>
  <c r="J10" i="61"/>
  <c r="Y10" i="61"/>
  <c r="I10" i="61"/>
  <c r="S10" i="61"/>
  <c r="H10" i="61"/>
  <c r="R10" i="61"/>
  <c r="F10" i="61"/>
  <c r="Q10" i="61"/>
  <c r="E10" i="61"/>
  <c r="N10" i="61"/>
  <c r="D10" i="61"/>
  <c r="A9" i="61"/>
  <c r="M10" i="61"/>
  <c r="C10" i="61"/>
  <c r="T10" i="61"/>
  <c r="O9" i="61" l="1"/>
  <c r="G9" i="61"/>
  <c r="N9" i="61"/>
  <c r="F9" i="61"/>
  <c r="Y9" i="61"/>
  <c r="M9" i="61"/>
  <c r="E9" i="61"/>
  <c r="L9" i="61"/>
  <c r="D9" i="61"/>
  <c r="A8" i="61"/>
  <c r="S9" i="61"/>
  <c r="K9" i="61"/>
  <c r="C9" i="61"/>
  <c r="R9" i="61"/>
  <c r="J9" i="61"/>
  <c r="B9" i="61"/>
  <c r="Q9" i="61"/>
  <c r="I9" i="61"/>
  <c r="P9" i="61"/>
  <c r="H9" i="61"/>
  <c r="T9" i="61"/>
  <c r="L8" i="61" l="1"/>
  <c r="D8" i="61"/>
  <c r="Q7" i="61"/>
  <c r="I7" i="61"/>
  <c r="S8" i="61"/>
  <c r="K8" i="61"/>
  <c r="C8" i="61"/>
  <c r="P7" i="61"/>
  <c r="H7" i="61"/>
  <c r="R8" i="61"/>
  <c r="J8" i="61"/>
  <c r="B8" i="61"/>
  <c r="O7" i="61"/>
  <c r="G7" i="61"/>
  <c r="Q8" i="61"/>
  <c r="I8" i="61"/>
  <c r="N7" i="61"/>
  <c r="F7" i="61"/>
  <c r="P8" i="61"/>
  <c r="H8" i="61"/>
  <c r="M7" i="61"/>
  <c r="E7" i="61"/>
  <c r="O8" i="61"/>
  <c r="G8" i="61"/>
  <c r="L7" i="61"/>
  <c r="D7" i="61"/>
  <c r="N8" i="61"/>
  <c r="F8" i="61"/>
  <c r="S7" i="61"/>
  <c r="K7" i="61"/>
  <c r="C7" i="61"/>
  <c r="Y8" i="61"/>
  <c r="M8" i="61"/>
  <c r="E8" i="61"/>
  <c r="R7" i="61"/>
  <c r="J7" i="61"/>
  <c r="B7" i="61"/>
  <c r="T8" i="61"/>
</calcChain>
</file>

<file path=xl/sharedStrings.xml><?xml version="1.0" encoding="utf-8"?>
<sst xmlns="http://schemas.openxmlformats.org/spreadsheetml/2006/main" count="1123" uniqueCount="834">
  <si>
    <r>
      <t>Non-Desktop Peripherals:</t>
    </r>
    <r>
      <rPr>
        <sz val="10"/>
        <rFont val="Arial"/>
        <family val="2"/>
      </rPr>
      <t xml:space="preserve"> are large more expensive items that can be used with a computer such as copiers that are designed to sit on the floor or in or upon a console rather than on top of a desk.</t>
    </r>
  </si>
  <si>
    <t>Notes start on the next page.</t>
  </si>
  <si>
    <t>High tech manufacturing (e.g. semiconductor; See note #8.)</t>
  </si>
  <si>
    <t>Semiconductor manufacturing equipment (See note #8.)</t>
  </si>
  <si>
    <t>MEMORANDUM</t>
  </si>
  <si>
    <t>TO:</t>
  </si>
  <si>
    <t>FROM:</t>
  </si>
  <si>
    <t>SUBJECT:</t>
  </si>
  <si>
    <t>u</t>
  </si>
  <si>
    <t>Contents</t>
  </si>
  <si>
    <t>Schedule Grouping</t>
  </si>
  <si>
    <t>Schedule Numbers</t>
  </si>
  <si>
    <t>Personal Property Schedules:</t>
  </si>
  <si>
    <t>0 through 19</t>
  </si>
  <si>
    <t>Industrial Property Schedules:</t>
  </si>
  <si>
    <t>Equipment Valuation Supplement:</t>
  </si>
  <si>
    <t>Supplemental Schedules:</t>
  </si>
  <si>
    <t>Item</t>
  </si>
  <si>
    <t>Schedule</t>
  </si>
  <si>
    <t>Function Code</t>
  </si>
  <si>
    <t>(For County Use Only)</t>
  </si>
  <si>
    <t>A</t>
  </si>
  <si>
    <t>Accounting machines</t>
  </si>
  <si>
    <t>Aerial photo &amp; mapping equipment</t>
  </si>
  <si>
    <t>Air compressors, mobile</t>
  </si>
  <si>
    <t>Air compressor, stationary</t>
  </si>
  <si>
    <t>Air cond/ heating contractor</t>
  </si>
  <si>
    <t>Air cond/ heating unit</t>
  </si>
  <si>
    <t>Aircraft test equipment</t>
  </si>
  <si>
    <t>Alarm system/burglar alarm</t>
  </si>
  <si>
    <t>Aluminum fabricating</t>
  </si>
  <si>
    <t>Apartment furniture, fixtures, and equipment</t>
  </si>
  <si>
    <t>Apiary, bee suits, veils, gloves, &amp; smokers</t>
  </si>
  <si>
    <t>Apiary machinery and equipment</t>
  </si>
  <si>
    <t>Apparel manufacturing</t>
  </si>
  <si>
    <t>Apparel store furniture and fixtures</t>
  </si>
  <si>
    <t>Appliance repair furniture, fixtures, and equipment</t>
  </si>
  <si>
    <t>Archery equipment manufacturing machinery and equipment</t>
  </si>
  <si>
    <t>Architect furniture, fixtures, and equipment</t>
  </si>
  <si>
    <t>Auto parts store furniture, fixtures, and equipment</t>
  </si>
  <si>
    <t>Auto repair shop/garage machinery and equipment</t>
  </si>
  <si>
    <t>B</t>
  </si>
  <si>
    <t>Bakery, candy &amp; confection manufacturing</t>
  </si>
  <si>
    <t>Bank furniture, fixtures, and equipment</t>
  </si>
  <si>
    <t xml:space="preserve">Bar/tavern/cocktail furniture, fixtures and equipment </t>
  </si>
  <si>
    <t>Barber &amp; beauty shop furniture, fixtures, and equipment</t>
  </si>
  <si>
    <t>Batteries, leased commercial</t>
  </si>
  <si>
    <t>Beekeeping, apiary, suits, veils, gloves, &amp; smokers</t>
  </si>
  <si>
    <t>Beekeeping/ apiary machinery and equipment</t>
  </si>
  <si>
    <t>Bicycle shop machinery and equipment</t>
  </si>
  <si>
    <t>Billboards</t>
  </si>
  <si>
    <t>Billiard parlor furniture, fixtures, and equipment</t>
  </si>
  <si>
    <t xml:space="preserve">Bins, lockers &amp; racks </t>
  </si>
  <si>
    <t>Biscuit manufacturing</t>
  </si>
  <si>
    <t>Boats-pleasure</t>
  </si>
  <si>
    <t>Book binding</t>
  </si>
  <si>
    <t>Bottling &amp; soft drink manufacturing</t>
  </si>
  <si>
    <t>Bowling-house balls</t>
  </si>
  <si>
    <t>Bowling-lanes</t>
  </si>
  <si>
    <t>Bowling-pinsetter/scoring</t>
  </si>
  <si>
    <t>Brewery equipment</t>
  </si>
  <si>
    <t>Brick &amp; clay manufacturing</t>
  </si>
  <si>
    <t>Burglar alarm systems</t>
  </si>
  <si>
    <t>Business school furniture and fixtures</t>
  </si>
  <si>
    <t>Butcher shop furniture, fixtures, and equipment</t>
  </si>
  <si>
    <t>C</t>
  </si>
  <si>
    <t>Cabinet shop/woodworking machinery and equipment</t>
  </si>
  <si>
    <t>Cannery</t>
  </si>
  <si>
    <t>Car wash-full service</t>
  </si>
  <si>
    <t>Car wash-racks</t>
  </si>
  <si>
    <t>Car wash-self service</t>
  </si>
  <si>
    <t>Cash register-auto scan</t>
  </si>
  <si>
    <t>Cash register-conventional</t>
  </si>
  <si>
    <t>Cement manufacturing</t>
  </si>
  <si>
    <t>Chemical product manufacturing</t>
  </si>
  <si>
    <t>Chiropractor furniture, fixtures, and equipment</t>
  </si>
  <si>
    <t>Clothing manufacturing</t>
  </si>
  <si>
    <t>Club &amp; lodge furniture, fixtures, and equipment</t>
  </si>
  <si>
    <t>Cocktail lounge</t>
  </si>
  <si>
    <t>Coffee brewing equipment-leased</t>
  </si>
  <si>
    <t>Cold storage/refrigeration plant</t>
  </si>
  <si>
    <t>Concrete pre-mix equipment</t>
  </si>
  <si>
    <t>Container, trash collection &amp; hauling</t>
  </si>
  <si>
    <t>Contractor, general</t>
  </si>
  <si>
    <t>Contractor, A.C./heating</t>
  </si>
  <si>
    <t>Contractor, concrete placing</t>
  </si>
  <si>
    <t>Contractor, electrical</t>
  </si>
  <si>
    <t>Contractor, floor covering</t>
  </si>
  <si>
    <t>Contractor, plumbing</t>
  </si>
  <si>
    <t>Contractor, roofing</t>
  </si>
  <si>
    <t>Crushing, equipment recycling</t>
  </si>
  <si>
    <t>D</t>
  </si>
  <si>
    <t>Dairy farm equipment</t>
  </si>
  <si>
    <t>Data processing equipment</t>
  </si>
  <si>
    <t>Dental equipment</t>
  </si>
  <si>
    <t>Department store furniture, fixtures, and equipment</t>
  </si>
  <si>
    <t>Dies &amp; molds, foundry</t>
  </si>
  <si>
    <t>Drug store furniture, fixtures, and equipment</t>
  </si>
  <si>
    <t>Dry cleaning/laundry, coin-op</t>
  </si>
  <si>
    <t>Dry cleaning/laundry, professional</t>
  </si>
  <si>
    <t>Drywall taping/finishing machinery and equipment</t>
  </si>
  <si>
    <t>Duplicating equipment/mimeograph, etc.</t>
  </si>
  <si>
    <t>E</t>
  </si>
  <si>
    <t>Electrical contractor</t>
  </si>
  <si>
    <t>Electrical generating machinery and equipment</t>
  </si>
  <si>
    <t>Electrical product manufacturing</t>
  </si>
  <si>
    <t>Electronic product manufacturing</t>
  </si>
  <si>
    <t>Electroplating machinery and equipment</t>
  </si>
  <si>
    <t>Engineering/scientific equipment</t>
  </si>
  <si>
    <t>F</t>
  </si>
  <si>
    <t>Fast food machinery and equipment</t>
  </si>
  <si>
    <t>Feed &amp; seed store furniture, fixtures and equipment</t>
  </si>
  <si>
    <t>Feed mixers, treaters, etc.</t>
  </si>
  <si>
    <t>Fertilizer manufacturing</t>
  </si>
  <si>
    <t>Fiberglass molds</t>
  </si>
  <si>
    <t>Fish processing</t>
  </si>
  <si>
    <t>Floor covering contractor machinery and equipment</t>
  </si>
  <si>
    <t>Floor maintenance equipment-commercial</t>
  </si>
  <si>
    <t>Floral shop furniture, fixtures and equipment</t>
  </si>
  <si>
    <t>Flour, cereal &amp; grain milling</t>
  </si>
  <si>
    <t>Food, fast machinery and equipment</t>
  </si>
  <si>
    <t>Food handling machinery and equipment</t>
  </si>
  <si>
    <t>Food product processing</t>
  </si>
  <si>
    <t>Foundry</t>
  </si>
  <si>
    <t>Fuel oil dealer/yard machinery and equipment</t>
  </si>
  <si>
    <t>Funeral home/mortuary furniture, fixtures and equipment</t>
  </si>
  <si>
    <t>Furniture refinish/upholstery</t>
  </si>
  <si>
    <t>G</t>
  </si>
  <si>
    <t>Garbage collection containers</t>
  </si>
  <si>
    <t>General contractor machinery and equipment</t>
  </si>
  <si>
    <t>Glazier (glass installer) machinery and equipment</t>
  </si>
  <si>
    <t>Go-cart</t>
  </si>
  <si>
    <t>Greenhouse &amp; nursery machinery and equipment</t>
  </si>
  <si>
    <t>H</t>
  </si>
  <si>
    <t>Hardware store furniture, fixtures, and equipment</t>
  </si>
  <si>
    <t>Hatchery, poultry machinery and equipment</t>
  </si>
  <si>
    <t>Health spa furniture, fixtures, and equipment</t>
  </si>
  <si>
    <t>Hearing aid clinics</t>
  </si>
  <si>
    <t>Heating equipment (unit)</t>
  </si>
  <si>
    <t>Hospital furniture, fixtures, and equipment</t>
  </si>
  <si>
    <t>Hotel/motel furniture, fixtures, and equipment</t>
  </si>
  <si>
    <t>House, rental furniture, fixtures, and equipment</t>
  </si>
  <si>
    <t>I</t>
  </si>
  <si>
    <t>Ice making equipment</t>
  </si>
  <si>
    <t>Ice cream cabinet</t>
  </si>
  <si>
    <t>Industrial buildings</t>
  </si>
  <si>
    <t>Industrial gas bulk plant</t>
  </si>
  <si>
    <t>J</t>
  </si>
  <si>
    <t>Janitorial service equipment</t>
  </si>
  <si>
    <t>Jewelry store furniture, fixtures, and equipment</t>
  </si>
  <si>
    <t>K</t>
  </si>
  <si>
    <t>Key duplication equipment</t>
  </si>
  <si>
    <t>Kindergarten furniture, fixtures, and equipment</t>
  </si>
  <si>
    <t>Knitted goods manufacturing</t>
  </si>
  <si>
    <t>L</t>
  </si>
  <si>
    <t>Laboratory equipment</t>
  </si>
  <si>
    <t>Lapidary equipment</t>
  </si>
  <si>
    <t>Laundry/dry clean professional</t>
  </si>
  <si>
    <t>Laundry/dry clean coin-op</t>
  </si>
  <si>
    <t>Leather products manufacturing machinery and equipment</t>
  </si>
  <si>
    <t>Linoleum installation machinery and equipment</t>
  </si>
  <si>
    <t>Lithograph equipment</t>
  </si>
  <si>
    <t>Locker, public coin operated</t>
  </si>
  <si>
    <t>Locker, frozen food machinery and equipment</t>
  </si>
  <si>
    <t>Lodge &amp; club furniture, fixtures, and equipment</t>
  </si>
  <si>
    <t>Logging equipment, new</t>
  </si>
  <si>
    <t>Logging equipment, used</t>
  </si>
  <si>
    <t>Lumber dealer, retail furniture, fixtures, and equipment</t>
  </si>
  <si>
    <t>Lumber yard equipment-see forklift (new and used)</t>
  </si>
  <si>
    <t xml:space="preserve">  Plywood &amp; veneer</t>
  </si>
  <si>
    <t xml:space="preserve">  Pulp, paper, &amp; paperboard</t>
  </si>
  <si>
    <t>M</t>
  </si>
  <si>
    <t>Machine shop machinery and equipment, maintenance</t>
  </si>
  <si>
    <t>Machine shop, production</t>
  </si>
  <si>
    <t>Machinery manufacturing</t>
  </si>
  <si>
    <t>Meat processing &amp; packaging</t>
  </si>
  <si>
    <t>Metal fabrication</t>
  </si>
  <si>
    <t>Metal sheet fabrication</t>
  </si>
  <si>
    <t>Medical equipment</t>
  </si>
  <si>
    <t>Metal shelving</t>
  </si>
  <si>
    <t>Microfilming equipment</t>
  </si>
  <si>
    <t>Microwave oven</t>
  </si>
  <si>
    <t>Mimeograph/duplicating equipment</t>
  </si>
  <si>
    <t>Mining &amp; milling</t>
  </si>
  <si>
    <t>Mobile home, rental furniture, fixtures, and equipment</t>
  </si>
  <si>
    <t>Mobile yard equipment</t>
  </si>
  <si>
    <t>Mortuary equipment</t>
  </si>
  <si>
    <t>Motel/hotel furniture, fixtures, and equipment</t>
  </si>
  <si>
    <t>Motorcycle shop machinery and equipment</t>
  </si>
  <si>
    <t>Musical equipment, rental</t>
  </si>
  <si>
    <t>N</t>
  </si>
  <si>
    <t>Natural gas exploration &amp; production</t>
  </si>
  <si>
    <t>Neon signs</t>
  </si>
  <si>
    <t>Newspaper computer</t>
  </si>
  <si>
    <t>Newspaper machinery and equipment</t>
  </si>
  <si>
    <t>Nursery &amp; greenhouse machinery and equipment</t>
  </si>
  <si>
    <t>Nursing home furniture, fixtures, and equipment</t>
  </si>
  <si>
    <t>O</t>
  </si>
  <si>
    <t>Optical equipment</t>
  </si>
  <si>
    <t>P</t>
  </si>
  <si>
    <t>Paint &amp; varnish manufacturing</t>
  </si>
  <si>
    <t>Painting contractor machinery and equipment</t>
  </si>
  <si>
    <t>Paper container manufacturing</t>
  </si>
  <si>
    <t>Parking lot equipment</t>
  </si>
  <si>
    <t>Parking meters</t>
  </si>
  <si>
    <t>Paving, asphalt</t>
  </si>
  <si>
    <t>Paving, asphalt machinery and equipment</t>
  </si>
  <si>
    <t>Pest control equipment</t>
  </si>
  <si>
    <t>Petroleum exploration &amp; production</t>
  </si>
  <si>
    <t>Photocopy equipment (not copiers)</t>
  </si>
  <si>
    <t>Photography equipment</t>
  </si>
  <si>
    <t>Photostat equipment</t>
  </si>
  <si>
    <t>Physical fitness equipment</t>
  </si>
  <si>
    <t>Pinball machines</t>
  </si>
  <si>
    <t>Plastics manufacturing</t>
  </si>
  <si>
    <t>Playground equipment</t>
  </si>
  <si>
    <t>Plumbing shop machinery and equipment</t>
  </si>
  <si>
    <t>Pool hall/billiards furniture, fixtures and equipment</t>
  </si>
  <si>
    <t>Power generation machinery and equipment</t>
  </si>
  <si>
    <t>Pre-mix concrete machinery and equipment</t>
  </si>
  <si>
    <t>Printing and publishing</t>
  </si>
  <si>
    <t>Professional equipment, medical</t>
  </si>
  <si>
    <t>Public address systems</t>
  </si>
  <si>
    <t>Pumps</t>
  </si>
  <si>
    <t>R</t>
  </si>
  <si>
    <t>Radio-telephone airport monitor systems</t>
  </si>
  <si>
    <t>Radio-telephones/pagers</t>
  </si>
  <si>
    <t>Radio/T.V. broadcasting equipment</t>
  </si>
  <si>
    <t>Radio/T.V. repair service</t>
  </si>
  <si>
    <t>Recording studio furniture, fixtures and equipment</t>
  </si>
  <si>
    <t>Recreational vehicle manufacturing</t>
  </si>
  <si>
    <t>Recycling, crushing equipment</t>
  </si>
  <si>
    <t>Reducing salon furniture, fixtures and equipment</t>
  </si>
  <si>
    <t>Refrigeration-display/freezer/cooler</t>
  </si>
  <si>
    <t>Refrigeration plant</t>
  </si>
  <si>
    <t>Rental clothing/costumes</t>
  </si>
  <si>
    <t>Rental equipment</t>
  </si>
  <si>
    <t>Rental housing furniture, fixtures and equipment</t>
  </si>
  <si>
    <t>Rental scaffolding</t>
  </si>
  <si>
    <t>Rental sports equipment/skis</t>
  </si>
  <si>
    <t>Repair shop, small appliance</t>
  </si>
  <si>
    <t>Research equipment</t>
  </si>
  <si>
    <t>Restaurant furniture, fixtures and equipment</t>
  </si>
  <si>
    <t>Rest home furniture, fixtures and equipment</t>
  </si>
  <si>
    <t>Retail store:</t>
  </si>
  <si>
    <t>Roofing contractor machinery and equipment</t>
  </si>
  <si>
    <t>S</t>
  </si>
  <si>
    <t>Safes &amp; safe deposit boxes</t>
  </si>
  <si>
    <t>Sand &amp; gravel machinery and equipment (see construction/heavy equipment)</t>
  </si>
  <si>
    <t>School, business/trade furniture, fixtures and equipment</t>
  </si>
  <si>
    <t>Scientific equipment</t>
  </si>
  <si>
    <t>Searchlights</t>
  </si>
  <si>
    <t>Seed &amp; feed store furniture, fixtures and equipment</t>
  </si>
  <si>
    <t>Seed cleaning &amp; processing</t>
  </si>
  <si>
    <t>Service station machinery and equipment</t>
  </si>
  <si>
    <t>Sewer cleaning machinery and equipment</t>
  </si>
  <si>
    <t>Sewing machinery and equipment</t>
  </si>
  <si>
    <t>Shoes &amp; leather manufacture</t>
  </si>
  <si>
    <t>Shoe repair</t>
  </si>
  <si>
    <t>Sign manufacturing equipment</t>
  </si>
  <si>
    <t>Signs/billboards/neon signs</t>
  </si>
  <si>
    <t>Soft drink dispensers</t>
  </si>
  <si>
    <t>Soft drink manufacturing</t>
  </si>
  <si>
    <t>Soft water service machinery and equipment</t>
  </si>
  <si>
    <t>Sprinkler system (appraise and depreciate with building)</t>
  </si>
  <si>
    <t>Stereo</t>
  </si>
  <si>
    <t>Stereo store</t>
  </si>
  <si>
    <t>Store, wholesale furniture, fixtures and equipment</t>
  </si>
  <si>
    <t>Sugar refining</t>
  </si>
  <si>
    <t>Suntan salon machinery and equipment</t>
  </si>
  <si>
    <t>Supermarket furniture, fixtures and equipment (except refrigeration)</t>
  </si>
  <si>
    <t>Surveying &amp; engineering equipment</t>
  </si>
  <si>
    <t>T</t>
  </si>
  <si>
    <t>Tavern/bar furniture, fixtures and equipment</t>
  </si>
  <si>
    <t>Telephone rental</t>
  </si>
  <si>
    <t>Telephone systems equipment</t>
  </si>
  <si>
    <t>Teletype equipment</t>
  </si>
  <si>
    <t>Television broadcasting equipment</t>
  </si>
  <si>
    <t>Television set/stereo/VCR</t>
  </si>
  <si>
    <t>Tent &amp; awning machinery and equipment</t>
  </si>
  <si>
    <t>Theater, drive-in furniture, fixtures and equipment</t>
  </si>
  <si>
    <t>Theater, indoor</t>
  </si>
  <si>
    <t>Theater, projection equipment</t>
  </si>
  <si>
    <t>Tire recapping machinery and equipment</t>
  </si>
  <si>
    <t>Tire store</t>
  </si>
  <si>
    <t>Toilet, portable</t>
  </si>
  <si>
    <t>Trailer court furniture, fixtures and equipment</t>
  </si>
  <si>
    <t>Trash collection/hauling containers</t>
  </si>
  <si>
    <t>Tree surgery/trimming machinery and equipment</t>
  </si>
  <si>
    <t>Truck scales machinery and equipment</t>
  </si>
  <si>
    <t>U</t>
  </si>
  <si>
    <t>Upholstery machinery and equipment</t>
  </si>
  <si>
    <t>V</t>
  </si>
  <si>
    <t>Vans, barge</t>
  </si>
  <si>
    <t>Veterinarian equipment</t>
  </si>
  <si>
    <t>Video cassette recorders</t>
  </si>
  <si>
    <t>W</t>
  </si>
  <si>
    <t>Warehouse equipment</t>
  </si>
  <si>
    <t>Watch repair machinery and equipment</t>
  </si>
  <si>
    <t>Welding shop machinery and equipment</t>
  </si>
  <si>
    <t>Well drilling equipment</t>
  </si>
  <si>
    <t>Wholesale store furniture, fixtures and equipment</t>
  </si>
  <si>
    <t>Winery machinery and equipment</t>
  </si>
  <si>
    <t>Wood shelving</t>
  </si>
  <si>
    <t>Woodworking shop machinery and equipment</t>
  </si>
  <si>
    <t>Word processing equipment</t>
  </si>
  <si>
    <t>Wrecking yard machinery and equipment</t>
  </si>
  <si>
    <t>X</t>
  </si>
  <si>
    <t>Yard structures &amp; improvements</t>
  </si>
  <si>
    <t>NOTES:</t>
  </si>
  <si>
    <t xml:space="preserve"> </t>
  </si>
  <si>
    <t xml:space="preserve">Acetylene &amp; oxygen tanks </t>
  </si>
  <si>
    <t>Airline operations equipment</t>
  </si>
  <si>
    <t>Airline - cargo tractor</t>
  </si>
  <si>
    <t>Airline - radio equipment</t>
  </si>
  <si>
    <t>Airline - tow tug</t>
  </si>
  <si>
    <t>Airline - waste disposal</t>
  </si>
  <si>
    <t>Asphalt paving - in place</t>
  </si>
  <si>
    <t>Boat shop - repair, machinery and equipment</t>
  </si>
  <si>
    <t>Contractor, dry wall, taping, finishing</t>
  </si>
  <si>
    <t>Costumes &amp; clothing, rental</t>
  </si>
  <si>
    <t>Daycare furniture, fixtures, and equipment</t>
  </si>
  <si>
    <t>Gas, industrial bulk plant  (not tanks)</t>
  </si>
  <si>
    <t>Golf course equipment (excluding tractors)</t>
  </si>
  <si>
    <t>Office machines (excluding computer)</t>
  </si>
  <si>
    <t>Repair shop, auto repair garage</t>
  </si>
  <si>
    <t>Repair shop, bicycle sporting goods repair</t>
  </si>
  <si>
    <t>Repair shop, boats</t>
  </si>
  <si>
    <t>Repair shop, upholstery shop machinery and equipment</t>
  </si>
  <si>
    <t>Sheet metal fabrication</t>
  </si>
  <si>
    <t>Sprayers - tank, pump, and pressure</t>
  </si>
  <si>
    <t>Utility systems, locally assessed (Contact STC)</t>
  </si>
  <si>
    <t>Woodworking production &amp; manufacturing</t>
  </si>
  <si>
    <t>************************************</t>
  </si>
  <si>
    <t>Index to Valuation Schedules</t>
  </si>
  <si>
    <t>Personal Property Valuation Schedules</t>
  </si>
  <si>
    <t>Industrial Property Valuation Schedules</t>
  </si>
  <si>
    <t>Construction/Heavy Equipment Schedules</t>
  </si>
  <si>
    <t>Individual valuation schedules can be found in the following groupings:</t>
  </si>
  <si>
    <t>PROPERTY APPRAISAL BUREAU,  IDAHO STATE TAX COMMISSION</t>
  </si>
  <si>
    <t>Agricultural  Equipment Valuation Supplement</t>
  </si>
  <si>
    <t>CATV Valuation Schedules</t>
  </si>
  <si>
    <t xml:space="preserve">Water distribution systems </t>
  </si>
  <si>
    <t xml:space="preserve">The schedules reflect values of broad groups, and are not intended to reflect the value </t>
  </si>
  <si>
    <t>comprehensive property groups, not on individual items.</t>
  </si>
  <si>
    <t xml:space="preserve">of any individual item.  Any adjustments to the schedules should be based on </t>
  </si>
  <si>
    <t>depreciation should be valued on a case-by-case basis.</t>
  </si>
  <si>
    <t>Trend Components</t>
  </si>
  <si>
    <t xml:space="preserve">Aircraft small tools  </t>
  </si>
  <si>
    <t>Aircraft - other (See note #2.)</t>
  </si>
  <si>
    <t>Agricultural equipment (See note #1.)</t>
  </si>
  <si>
    <t>Artwork  (Leave at 100 percent.)</t>
  </si>
  <si>
    <t>Boats-rental/resort, commercial</t>
  </si>
  <si>
    <t>Container manufacturing, metal</t>
  </si>
  <si>
    <t>Container manufacturing, paper</t>
  </si>
  <si>
    <t>Coolers, walk-in &amp; reach-in</t>
  </si>
  <si>
    <t>Dairy industry, non-farm</t>
  </si>
  <si>
    <t>Farm equipment (See note #1.)</t>
  </si>
  <si>
    <t>Fishing gear, commercial</t>
  </si>
  <si>
    <t>Garage, automotive machinery and equipment</t>
  </si>
  <si>
    <t>Gasoline &amp; oil storage tanks  (See Misc. Tools &amp; Equip. Schedule.)</t>
  </si>
  <si>
    <t>Grain elevators (See a cost manual; e.g., Marshall &amp; Swift.)</t>
  </si>
  <si>
    <t>Health services equipment, medical</t>
  </si>
  <si>
    <t>Libraries, professional (Refer to STC Professional Library Declaration.)</t>
  </si>
  <si>
    <t>Lift trucks (See forklift in construction schedules.)</t>
  </si>
  <si>
    <t>Lumber and wood products - Refer to the the following schedules:</t>
  </si>
  <si>
    <t>Manufactured housing manufacturing equipment</t>
  </si>
  <si>
    <t xml:space="preserve">Office machines, accounting </t>
  </si>
  <si>
    <t>Packing/sorting machinery and equipment</t>
  </si>
  <si>
    <t>Pallets, crates and lugs (See Misc. Tools &amp; Equip.)</t>
  </si>
  <si>
    <t xml:space="preserve">Petroleum products, service station </t>
  </si>
  <si>
    <t>Petroleum bulk plant</t>
  </si>
  <si>
    <t xml:space="preserve">Pharmacy </t>
  </si>
  <si>
    <t>Plastic products manufacturing</t>
  </si>
  <si>
    <t>Professional library (Refer to Professional Library Declaration)</t>
  </si>
  <si>
    <t>Propane tanks  (See Misc. Tools &amp; Equip.)</t>
  </si>
  <si>
    <t>feed &amp; seed</t>
  </si>
  <si>
    <t>drug, pharmacy</t>
  </si>
  <si>
    <t>department store</t>
  </si>
  <si>
    <t>boat</t>
  </si>
  <si>
    <t>bicycle, sporting goods</t>
  </si>
  <si>
    <t>auto parts</t>
  </si>
  <si>
    <t>apparel</t>
  </si>
  <si>
    <t>floral</t>
  </si>
  <si>
    <t>groceries (excluding refrigeration)</t>
  </si>
  <si>
    <t>hardware</t>
  </si>
  <si>
    <t>jewelry</t>
  </si>
  <si>
    <t>lumber</t>
  </si>
  <si>
    <t>nursery, greenhouse</t>
  </si>
  <si>
    <t>tire</t>
  </si>
  <si>
    <t>TV, stereo, audio, VCR</t>
  </si>
  <si>
    <t>Scaffolding</t>
  </si>
  <si>
    <t>School, kindergarten/daycare furniture, fixtures and equipment</t>
  </si>
  <si>
    <t>Shelving, metal</t>
  </si>
  <si>
    <t>Shelving, wood</t>
  </si>
  <si>
    <t>Ships &amp; vessels (See boats above.)</t>
  </si>
  <si>
    <t>Small tools  (See Misc. Tools &amp; Equip. Schedule.)</t>
  </si>
  <si>
    <t>Sprinkler, lawn (Refer to a cost manual; e.g., Marshall &amp; Swift.)</t>
  </si>
  <si>
    <t>Store (See retail store above.)</t>
  </si>
  <si>
    <t>Tanks &amp; vessels (See Misc. Tools &amp; Equip. Schedule)</t>
  </si>
  <si>
    <t>Tools, small tools or hand tools (See Misc. Tools &amp; Equip. Schedule.)</t>
  </si>
  <si>
    <t>Used equipment, miscellaneous</t>
  </si>
  <si>
    <t>Water &amp; steam systems (Appraise with real property.)</t>
  </si>
  <si>
    <t>Woodworking, sawmills (See logging equipment above.)</t>
  </si>
  <si>
    <t>X-ray equipment, inspection</t>
  </si>
  <si>
    <t>X-ray equipment, medical</t>
  </si>
  <si>
    <t>Video games  (See Video and Arcade Laser Game Schedule.)</t>
  </si>
  <si>
    <t>CATV systems (See note #3.)</t>
  </si>
  <si>
    <t>Coin-operated equipment (See note #4.)</t>
  </si>
  <si>
    <t>Computer systems &amp; software (See note #5.)</t>
  </si>
  <si>
    <t>Satellite dish (See note #3.)</t>
  </si>
  <si>
    <t>Sawmill (See lumber and wood products above.)</t>
  </si>
  <si>
    <t>Software, computer (See note #5.)</t>
  </si>
  <si>
    <t>1.</t>
  </si>
  <si>
    <t>2.</t>
  </si>
  <si>
    <t>3.</t>
  </si>
  <si>
    <t>4.</t>
  </si>
  <si>
    <t>5.</t>
  </si>
  <si>
    <t>6.</t>
  </si>
  <si>
    <t>Page</t>
  </si>
  <si>
    <t xml:space="preserve">Schedule factors are set for property that is not updated.  Updated items, such as </t>
  </si>
  <si>
    <t>Golf driving range-balls (See note #1.)</t>
  </si>
  <si>
    <t>Imprinter (e.g. credit/debit card)</t>
  </si>
  <si>
    <t>Liquified petroleum storage tanks (See Misc. Tools and Equip. Schedule.)</t>
  </si>
  <si>
    <t>Butane, propane, liquified gas tanks (See Misc. Tools and Equip. Schedule.)</t>
  </si>
  <si>
    <t>Orchard, wind machines (Refer to Orchard Wind Machine Valuation schedule.)</t>
  </si>
  <si>
    <t>Radio/T.V. tower (Refer to a cost manual; e.g., Marshall &amp; Swift or note #3.)</t>
  </si>
  <si>
    <t>7.</t>
  </si>
  <si>
    <t>Vending machines, refrigerated</t>
  </si>
  <si>
    <t>Vending machines, non-refrigerated</t>
  </si>
  <si>
    <t>20, 44, 46, 48, 50 through 63, and 93</t>
  </si>
  <si>
    <t>ü</t>
  </si>
  <si>
    <t>23, 24, 26, 28 through 33, 43, 45, 47, 49, 64</t>
  </si>
  <si>
    <t xml:space="preserve">through 69, 80, 89 through 92, and 94 through </t>
  </si>
  <si>
    <t>CHANGES</t>
  </si>
  <si>
    <t>Electronic equipment (Excludes most computers; See note #5)</t>
  </si>
  <si>
    <t>Wireless Communication Schedules</t>
  </si>
  <si>
    <t xml:space="preserve">Y </t>
  </si>
  <si>
    <t>Radio-telephone communication systems (Refer to Wireless Communication Schedules)</t>
  </si>
  <si>
    <t>Cell Sites (Refer to Wireless Communication Schedules)</t>
  </si>
  <si>
    <t>8.</t>
  </si>
  <si>
    <t xml:space="preserve">Coin Operated equipment, refer to the index for the appropriate type (e.g., arcade, laundry, locker, vending). </t>
  </si>
  <si>
    <t>Ceramic Kilns</t>
  </si>
  <si>
    <t>Ceramic Molds</t>
  </si>
  <si>
    <t>Notes to Valuation Schedules</t>
  </si>
  <si>
    <t>Drafting/blueprint equipment</t>
  </si>
  <si>
    <t>Blueprinting/drafting equipment</t>
  </si>
  <si>
    <t>Grocery store furniture, fixtures &amp; equipment (except refrigeration)</t>
  </si>
  <si>
    <t>PCs, workstations and desktop peripherals</t>
  </si>
  <si>
    <t>Minicomputers, mainframes, servers, peripherals</t>
  </si>
  <si>
    <t>Copiers - desktop  (See note #5.)</t>
  </si>
  <si>
    <t>Copiers  (See note #5.)</t>
  </si>
  <si>
    <t>Facsimile machine (Fax machine - not computer peripheral - see note #5)</t>
  </si>
  <si>
    <t>Printers - desktop (See note #5.)</t>
  </si>
  <si>
    <t>Printers - not desktop (See note #5.)</t>
  </si>
  <si>
    <t xml:space="preserve">•  </t>
  </si>
  <si>
    <r>
      <t xml:space="preserve">Personal Computers (PCs), workstations and desktop peripherals should be valued from </t>
    </r>
    <r>
      <rPr>
        <u/>
        <sz val="10"/>
        <rFont val="Arial"/>
        <family val="2"/>
      </rPr>
      <t xml:space="preserve">Schedule 0. </t>
    </r>
    <r>
      <rPr>
        <sz val="10"/>
        <rFont val="Arial"/>
        <family val="2"/>
      </rPr>
      <t xml:space="preserve"> </t>
    </r>
  </si>
  <si>
    <r>
      <t>Workstations:</t>
    </r>
    <r>
      <rPr>
        <sz val="10"/>
        <rFont val="Arial"/>
        <family val="2"/>
      </rPr>
      <t xml:space="preserve"> are often used for engineering and graphics, they have computing power usually between PCs and minicomputers, and generally include a large high-resolution graphics screen.</t>
    </r>
  </si>
  <si>
    <t>Changes and adjustments to the published schedules should be well documented and</t>
  </si>
  <si>
    <t>all relevant data retained on file.</t>
  </si>
  <si>
    <r>
      <t>Embedded systems</t>
    </r>
    <r>
      <rPr>
        <sz val="10"/>
        <rFont val="Arial"/>
        <family val="2"/>
      </rPr>
      <t>: are a specialized computer system including software that is part of a larger system or machine.  This embedded system cannot perform functions outside of the machine for which it is embedded.  Examples include embedded systems in medical equipment, computer driven mills, computerized machine lathes, and computer integrated manufacturing machinery.</t>
    </r>
  </si>
  <si>
    <t>The “half-year convention” is applied to all depreciated schedules with the exception of Schedules 42, 44, and those found on pages 16 thru18.  The Reason:  Instead of purchasing all property on January 1, taxpayers purchase property on various days throughout the year.  This phenomenon generally happens every year.  Thus on January 1 of this calendar year the average age of property acquired by all taxpayers in the previous calendar year would be closer to half a year in age rather than one year old. Therefore, Age “1” as stated in these depreciated schedules, receives half a year’s depreciation.  Age “2” as stated in these depreciated schedules receives 1.5 years of accumulated depreciation and so forth.  This explains why the factors in any one schedule can create the appearance to use a life, one year older than the stated life actually used.  Good examples of this can be found on page 14.</t>
  </si>
  <si>
    <t>Video Rentals (Refer to Videos Declaration Form, 2nd to last page.)</t>
  </si>
  <si>
    <t xml:space="preserve">When printing the schedules please check to be sure the following contents are included. </t>
  </si>
  <si>
    <t>Schedule 44, Semiconductor equipment:  Equipment installed and used in the Semiconductor industry may experience extraordinary obsolescence as a result of technological change, assembly efficiencies through advanced tooling, merger and consolidations, and significant fluctuations in global customer demand.  This may be particularly evident in "specialized fabs".  These fabs are high volume narrowly defined product lines of commodity microchip manufacturing.  General fabs, on the other hand, tend to have low volume and high product variation through custom orders.  Between job runs, general fabs usually retool the machinery and equipment before starting the next job.  Careful analysis of local market conditions in addition to the evaluation of macro-economic factors should be considered for additional extraordinary obsolescence adjustments to Schedule 44.  Please consult the Idaho State Tax Commission for assistance when adapting the schedule to account for external obsolescence.</t>
  </si>
  <si>
    <t>Office furniture, fixtures and equipment</t>
  </si>
  <si>
    <t>Pallets: heavy plastic or wood with reinforced steel straps</t>
  </si>
  <si>
    <r>
      <t>However, if it is more economically feasible to replace the embedded system or some portion of it (like software) instead of the related overall property item, then</t>
    </r>
    <r>
      <rPr>
        <i/>
        <sz val="10"/>
        <rFont val="Arial"/>
        <family val="2"/>
      </rPr>
      <t xml:space="preserve"> </t>
    </r>
    <r>
      <rPr>
        <u/>
        <sz val="10"/>
        <rFont val="Arial"/>
        <family val="2"/>
      </rPr>
      <t>Schedule 19</t>
    </r>
    <r>
      <rPr>
        <i/>
        <sz val="10"/>
        <rFont val="Arial"/>
        <family val="2"/>
      </rPr>
      <t xml:space="preserve"> </t>
    </r>
    <r>
      <rPr>
        <sz val="10"/>
        <rFont val="Arial"/>
        <family val="2"/>
      </rPr>
      <t>(Function Code 349 for AS/400 counties) can be used for such portion ONLY; and any remaining portion of the embedded system should be valued using the schedule for the overall related property item.  Before concluding to any such separation in schedules it is recommended that a reasonable Age/Life study be considered to confirm if the separation is justified.  Please consult the Idaho State Tax Commission before conducting an Age/Life Study.</t>
    </r>
  </si>
  <si>
    <t>Restaurant table settings</t>
  </si>
  <si>
    <t>Scientific hand tools/pieces, glassware</t>
  </si>
  <si>
    <t>Survey &amp; engineering small hand tools/pieces</t>
  </si>
  <si>
    <t>Telephone, mobile/cell</t>
  </si>
  <si>
    <t>Veterinarian small hand tools/pieces</t>
  </si>
  <si>
    <t>Professional medical small hand tools/pieces</t>
  </si>
  <si>
    <t>Medical small hand tools/pieces</t>
  </si>
  <si>
    <t>Laboratory small hand tools/pieces, glassware</t>
  </si>
  <si>
    <t>Health service small hand tools/pieces</t>
  </si>
  <si>
    <t>Engineering/scientific small hand tools/pieces, glassware</t>
  </si>
  <si>
    <t>Dental small hand tools/pieces</t>
  </si>
  <si>
    <t>Items in exceptional condition or subject to unusual physical, functional, or economic</t>
  </si>
  <si>
    <t>Arcade games, electronic, and solid state pinball (usually built after 1980)</t>
  </si>
  <si>
    <t>Arcade games, electro mechanical pinball (usually built before 1980)</t>
  </si>
  <si>
    <t>Laser Games, Miscellaneous Tools &amp;</t>
  </si>
  <si>
    <t>1 - 10</t>
  </si>
  <si>
    <t>11 - 12</t>
  </si>
  <si>
    <t>How To Use Personal Property Valuation Schedules</t>
  </si>
  <si>
    <t>Automated Teller Machine ATM</t>
  </si>
  <si>
    <t>Credit card manual imprinter</t>
  </si>
  <si>
    <t>Mailing machines &amp; equipment (excludes postage meter)</t>
  </si>
  <si>
    <t>Credit card automated equipment (excludes ATM)</t>
  </si>
  <si>
    <t>Wireless communication systems (See Wireless Communication Schedules)</t>
  </si>
  <si>
    <t>Ski hill equipment:</t>
  </si>
  <si>
    <t>Terrain park equipment</t>
  </si>
  <si>
    <t>Snow machines (mobiles), snow cats &amp; grooming implements</t>
  </si>
  <si>
    <t>Rescue, &amp; other ski hill equipment</t>
  </si>
  <si>
    <t>Rental skis &amp; boards</t>
  </si>
  <si>
    <t>Cable: transmitting/receiving communication signals (See CATV Schedules)</t>
  </si>
  <si>
    <t>Postage meters (See Postage Meters.)</t>
  </si>
  <si>
    <t>21, 22 (Tanks), 25, 27 (Postage Meters), CATV,</t>
  </si>
  <si>
    <t>Equipment, Tanks, and Postage Meters</t>
  </si>
  <si>
    <t>Supplemental Schedules for Video and Arcade</t>
  </si>
  <si>
    <t>The “half-year convention” is applied to all depreciated schedules with the exception of Schedules 21, 22, 27, 44, and those found on pages 17 and 18.  Taxpayers purchase property on various days throughout the year.  On January 1 of this calendar year, the average age of property acquired by all taxpayers in the previous calendar year would be closer to half a year in age rather than one year old. Therefore, Age “1” as stated in these depreciated schedules, receives half a year’s depreciation.  Age “2” as stated in these depreciated schedules receives 1.5 years of accumulated depreciation and so forth.  This explains why the factors in any one schedule can create the appearance of exhibiting a life older than the stated life used.  Good examples of this can be found on page 15.</t>
  </si>
  <si>
    <t>Landscaping equipment (excluding tractors)</t>
  </si>
  <si>
    <t>Security systems equipment</t>
  </si>
  <si>
    <t>Ski lifts, tows, &amp; snow making equipment</t>
  </si>
  <si>
    <t>Tractors (See note #1.)</t>
  </si>
  <si>
    <t xml:space="preserve">or some other method, taxpayers are entitled to appeal within the statutory process if </t>
  </si>
  <si>
    <r>
      <rPr>
        <b/>
        <u/>
        <sz val="11"/>
        <rFont val="Arial"/>
        <family val="2"/>
      </rPr>
      <t>All schedules are intended as guidelines only</t>
    </r>
    <r>
      <rPr>
        <sz val="11"/>
        <rFont val="Arial"/>
        <family val="2"/>
      </rPr>
      <t xml:space="preserve">, and are not substitutes for appraisal </t>
    </r>
  </si>
  <si>
    <t>they believe their assessed value is not market value.</t>
  </si>
  <si>
    <t>Internet Service Provider Schedules</t>
  </si>
  <si>
    <t>Internet service provider equipment (See ISP Schedules)</t>
  </si>
  <si>
    <t>Wireless Communication, and ISP equipment</t>
  </si>
  <si>
    <t>Used aircraft in good condition maintain their market value, or may increase in value.  The "Aircraft Bluebook" provides information on airplane values.</t>
  </si>
  <si>
    <t>Construction/heavy equipment (See Note #1.)</t>
  </si>
  <si>
    <t>Gravel pit M &amp; E (See note #1.)</t>
  </si>
  <si>
    <t>Logging equipment - Refer to note # 1 or the following schedules:</t>
  </si>
  <si>
    <t>Oxygen &amp; acetylene tanks</t>
  </si>
  <si>
    <t>Rock crusher (See note #1.)</t>
  </si>
  <si>
    <t>Sewer construction machinery and equipment (See note #1.)</t>
  </si>
  <si>
    <t xml:space="preserve">For equipment having multiple uses and not otherwise addressed in these schedules, the schedule that has the longest estimated economic life amongst the various uses of the equipment should likely be used. </t>
  </si>
  <si>
    <r>
      <t>Desktop Peripherals:</t>
    </r>
    <r>
      <rPr>
        <sz val="10"/>
        <rFont val="Arial"/>
        <family val="2"/>
      </rPr>
      <t xml:space="preserve"> refer to small items generally purchased rather than leased because of their low cost usually, with typically no professional installation or onsite service contract initiated.  They are designed to sit on top of a desk rather than the floor.  Examples include: external drives, printers, scanners, computer speakers and headsets, and other devices that can be used with a computer, but are not an essential part of the computer.  </t>
    </r>
  </si>
  <si>
    <t>Saddles &amp; Related Horse Tack</t>
  </si>
  <si>
    <t xml:space="preserve">judgment.  Regardless of whether assessments are developed using these guidelines, </t>
  </si>
  <si>
    <r>
      <rPr>
        <b/>
        <u/>
        <sz val="10"/>
        <rFont val="Arial"/>
        <family val="2"/>
      </rPr>
      <t xml:space="preserve">Larger items </t>
    </r>
    <r>
      <rPr>
        <u/>
        <sz val="10"/>
        <rFont val="Arial"/>
        <family val="2"/>
      </rPr>
      <t xml:space="preserve">like minicomputers, mainframes, servers, super computers, and non-desktop pheripherals </t>
    </r>
    <r>
      <rPr>
        <b/>
        <u/>
        <sz val="10"/>
        <rFont val="Arial"/>
        <family val="2"/>
      </rPr>
      <t>should be valued from Schedule 19</t>
    </r>
    <r>
      <rPr>
        <b/>
        <sz val="10"/>
        <rFont val="Arial"/>
        <family val="2"/>
      </rPr>
      <t>.</t>
    </r>
  </si>
  <si>
    <r>
      <t xml:space="preserve">For </t>
    </r>
    <r>
      <rPr>
        <u/>
        <sz val="10"/>
        <rFont val="Arial"/>
        <family val="2"/>
      </rPr>
      <t>embedded systems</t>
    </r>
    <r>
      <rPr>
        <sz val="10"/>
        <rFont val="Arial"/>
        <family val="2"/>
      </rPr>
      <t xml:space="preserve"> the schedule for the related property item in which the embedded system is integrated should be used.</t>
    </r>
  </si>
  <si>
    <t xml:space="preserve">Age </t>
  </si>
  <si>
    <t>Year</t>
  </si>
  <si>
    <t>Group "A"</t>
  </si>
  <si>
    <t>Group "B"</t>
  </si>
  <si>
    <t>Group "C"</t>
  </si>
  <si>
    <t>Group "D"</t>
  </si>
  <si>
    <t>Group "E"</t>
  </si>
  <si>
    <t>Group "F"</t>
  </si>
  <si>
    <t>M/S "D"</t>
  </si>
  <si>
    <t>M/S "S"</t>
  </si>
  <si>
    <t xml:space="preserve">CPI </t>
  </si>
  <si>
    <t>PPI 2</t>
  </si>
  <si>
    <t xml:space="preserve">CPI-PPI 2 </t>
  </si>
  <si>
    <t>PPI 3</t>
  </si>
  <si>
    <t>Trends developed from:  Marshall Valuation Service  (Marshall &amp; Swift):</t>
  </si>
  <si>
    <t xml:space="preserve">Trends developed from Consumer Price Indexes (CPI) </t>
  </si>
  <si>
    <t>Group A:  "Food Products"</t>
  </si>
  <si>
    <t>Group D:  "Wood Products"</t>
  </si>
  <si>
    <t>M &amp; S "D" : " Wood Frame"</t>
  </si>
  <si>
    <t>and Producer Price Indexes (PPI):</t>
  </si>
  <si>
    <t>Group B:  "Construction Materials"</t>
  </si>
  <si>
    <t>Group E:  "Average of All"</t>
  </si>
  <si>
    <t>M &amp; S "S" :  "Metal Frame and Walls"</t>
  </si>
  <si>
    <t xml:space="preserve">CPI: </t>
  </si>
  <si>
    <t>PCs  &amp; "...video equipment" blend</t>
  </si>
  <si>
    <t>Group C:  "Mining &amp; Milling"</t>
  </si>
  <si>
    <t>Group F:  "M &amp; S Bldgs: Masonry, D &amp; S"</t>
  </si>
  <si>
    <t xml:space="preserve">PPI 2: </t>
  </si>
  <si>
    <t>Communication &amp; related equipment blend</t>
  </si>
  <si>
    <t xml:space="preserve">PPI 3: </t>
  </si>
  <si>
    <t>X-ray and electromedical equipment blend</t>
  </si>
  <si>
    <t>For personal property purchased new or used:  First find the proper schedule number from the "Index to Valuation Schedules"</t>
  </si>
  <si>
    <t xml:space="preserve">starting on page 1.  After finding which schedule to use, locate the factor opposite the year in which  the property was </t>
  </si>
  <si>
    <r>
      <t>acquired.  Multiply the full retail purchase price (including freight, installation, etc.)</t>
    </r>
    <r>
      <rPr>
        <b/>
        <sz val="12"/>
        <rFont val="Arial"/>
        <family val="2"/>
      </rPr>
      <t>*</t>
    </r>
    <r>
      <rPr>
        <sz val="10"/>
        <rFont val="Arial"/>
        <family val="2"/>
      </rPr>
      <t xml:space="preserve"> by the factor for the appropriate year; before </t>
    </r>
  </si>
  <si>
    <t xml:space="preserve">using the factor remember to move the decimal two places to the left.  This will provide the indicated  market value for </t>
  </si>
  <si>
    <t>assessment purposes.</t>
  </si>
  <si>
    <t>Example:</t>
  </si>
  <si>
    <t>Cost X Factor = Indicated Market Value</t>
  </si>
  <si>
    <t>Another Example:</t>
  </si>
  <si>
    <t>*</t>
  </si>
  <si>
    <t xml:space="preserve">There could be indications that a taxpayer's reported costs do not reflect the full retail purchase price in the year(s) of purchase. </t>
  </si>
  <si>
    <t xml:space="preserve">Typically taxpayers keep records of their original costs rather than retail estimates of their property when purchased. </t>
  </si>
  <si>
    <t>Thus original costs are usually the only undepreciated costs available to be reported by most taxpayers.</t>
  </si>
  <si>
    <t xml:space="preserve">The original costs that most taxpayers incur (to acquire and place their property and other capital improvements and </t>
  </si>
  <si>
    <t xml:space="preserve">additions into operation) will typically represent their property's retail level of market value in the year of purchase.  This </t>
  </si>
  <si>
    <t xml:space="preserve">publication is intended to be applied to such typical costs representing the retail level of market value at time of purchase. </t>
  </si>
  <si>
    <t>Therefore a different cost input (whether from original cost or otherwise) if not adjusted for a notable market variation when</t>
  </si>
  <si>
    <t>purchased, could create both equalization and market value concerns.  Idaho Code Sections 63-109, 63-201 (15), 63-205,</t>
  </si>
  <si>
    <t>and Idaho Property Tax Rule 217.01 address equalization and market value at the retail level on the assessment date.</t>
  </si>
  <si>
    <t>When taxpayers desire to provide the County Assessor alternative retail costs in the manner of estimates, studies, or analyses, for</t>
  </si>
  <si>
    <t>purpose of adjusting to local market observations, this supplemental data should not be treated as a substitute for reporting original</t>
  </si>
  <si>
    <t>installed costs, or the most recent purchase price if not installed.</t>
  </si>
  <si>
    <t>Showing The Composite Factor (Combined Trend and Depreciation), As a Percent Good.</t>
  </si>
  <si>
    <t xml:space="preserve">  Schedule No.:</t>
  </si>
  <si>
    <t>Trend Group:</t>
  </si>
  <si>
    <t>CPI</t>
  </si>
  <si>
    <t>"E"</t>
  </si>
  <si>
    <t xml:space="preserve">   Economic Life:</t>
  </si>
  <si>
    <t>Age</t>
  </si>
  <si>
    <t>Factor</t>
  </si>
  <si>
    <t>Note:</t>
  </si>
  <si>
    <t xml:space="preserve">Refer to the instructions on page 14.  These factors include components for both depreciation and inflation (trending).  The economic life used  </t>
  </si>
  <si>
    <t>in each schedule represents a common life based on all property, not any one individual item, which is most typically assessed by that schedule.</t>
  </si>
  <si>
    <t>These factors are not intended to apply to inoperable or scrapped equipment.  Bold or underlined factors indicate where the economic life estimate</t>
  </si>
  <si>
    <t>is reached.</t>
  </si>
  <si>
    <t>None</t>
  </si>
  <si>
    <t>"B"</t>
  </si>
  <si>
    <t>"A"</t>
  </si>
  <si>
    <t>M/S S</t>
  </si>
  <si>
    <t>"D"</t>
  </si>
  <si>
    <t>M/S D</t>
  </si>
  <si>
    <t>"C"</t>
  </si>
  <si>
    <t xml:space="preserve">Use these schedules in the manner shown in the Personal Property instructions on page 14.  These factors include components for both </t>
  </si>
  <si>
    <t xml:space="preserve">depreciation and inflation (trending).  The economic life used in each schedule represents a common life based on all property, not any one </t>
  </si>
  <si>
    <t>individual item, which is most typically assessed by that schedule.  These factors are not intended to apply to inoperable or scrapped equipment.</t>
  </si>
  <si>
    <t>For valuation of agricultural equipment in non-exclusive agricultural use.</t>
  </si>
  <si>
    <t>Factors are shown in Whole Number Percent.</t>
  </si>
  <si>
    <t>Tractors</t>
  </si>
  <si>
    <t>Category</t>
  </si>
  <si>
    <t>(Not Ford</t>
  </si>
  <si>
    <t>(Ford &amp;</t>
  </si>
  <si>
    <t>Hang-On</t>
  </si>
  <si>
    <t>&amp; J. Deere)</t>
  </si>
  <si>
    <t xml:space="preserve"> J. Deere)</t>
  </si>
  <si>
    <t>Equipment</t>
  </si>
  <si>
    <t>Schedule #</t>
  </si>
  <si>
    <t>Function  Code</t>
  </si>
  <si>
    <t>Acquisition</t>
  </si>
  <si>
    <t>New</t>
  </si>
  <si>
    <t>Used</t>
  </si>
  <si>
    <t>Use these schedules in the manner shown in the Personal Property instructions on</t>
  </si>
  <si>
    <t>page 14.  The above factors consider both accrued depreciation and some time</t>
  </si>
  <si>
    <t>adjustments.  The source data for the tractors was the "NW Region, Fall Official Guide"</t>
  </si>
  <si>
    <t>by IRON Guides.  "Hang-On Equipment" was previously developed by our Commission and</t>
  </si>
  <si>
    <t xml:space="preserve">     </t>
  </si>
  <si>
    <t>Tractor</t>
  </si>
  <si>
    <t>Excavators</t>
  </si>
  <si>
    <t>Turnapulls</t>
  </si>
  <si>
    <t>Screens</t>
  </si>
  <si>
    <t>Skid-steer</t>
  </si>
  <si>
    <t xml:space="preserve">Mounted </t>
  </si>
  <si>
    <t>Wheel</t>
  </si>
  <si>
    <t>Crawler</t>
  </si>
  <si>
    <t>and</t>
  </si>
  <si>
    <t>Motor</t>
  </si>
  <si>
    <t xml:space="preserve">and </t>
  </si>
  <si>
    <t>Logging</t>
  </si>
  <si>
    <t>Non-Tower</t>
  </si>
  <si>
    <t>Loaders</t>
  </si>
  <si>
    <t>Backhoes</t>
  </si>
  <si>
    <t>Dozers</t>
  </si>
  <si>
    <r>
      <t>Trenchers</t>
    </r>
    <r>
      <rPr>
        <b/>
        <vertAlign val="superscript"/>
        <sz val="10"/>
        <rFont val="Arial"/>
        <family val="2"/>
      </rPr>
      <t>1</t>
    </r>
  </si>
  <si>
    <r>
      <t>Graders</t>
    </r>
    <r>
      <rPr>
        <b/>
        <vertAlign val="superscript"/>
        <sz val="10"/>
        <rFont val="Arial"/>
        <family val="2"/>
      </rPr>
      <t>2</t>
    </r>
  </si>
  <si>
    <r>
      <t>Scrapers</t>
    </r>
    <r>
      <rPr>
        <b/>
        <vertAlign val="superscript"/>
        <sz val="10"/>
        <rFont val="Arial"/>
        <family val="2"/>
      </rPr>
      <t>3</t>
    </r>
  </si>
  <si>
    <r>
      <t>Crushers</t>
    </r>
    <r>
      <rPr>
        <b/>
        <vertAlign val="superscript"/>
        <sz val="10"/>
        <rFont val="Arial"/>
        <family val="2"/>
      </rPr>
      <t>4</t>
    </r>
  </si>
  <si>
    <r>
      <t>Cranes</t>
    </r>
    <r>
      <rPr>
        <b/>
        <vertAlign val="superscript"/>
        <sz val="10"/>
        <rFont val="Arial"/>
        <family val="2"/>
      </rPr>
      <t>5</t>
    </r>
  </si>
  <si>
    <t>Use these schedules in the manner shown on page 14. The above factors consider both depreciation and some time adjustments. By 2013 the Original Prices</t>
  </si>
  <si>
    <t xml:space="preserve">in "Green Guides" became no longer sufficient for updating this page.  Also Forklift information from the "Official Industrial Equipment Guide" is no longer </t>
  </si>
  <si>
    <t xml:space="preserve">self-explanatory.  For example,  Tractor - mounted Backhoes may also have Front - End Loader Buckets attached, and may be used as such.  </t>
  </si>
  <si>
    <r>
      <t xml:space="preserve">For "Attachments," ask the specific equipment dealer -or- Use Schedules 23 and 24 in the Agricultural Equipment Valuation Supplement.  </t>
    </r>
    <r>
      <rPr>
        <b/>
        <sz val="10"/>
        <rFont val="Arial"/>
        <family val="2"/>
      </rPr>
      <t xml:space="preserve"> </t>
    </r>
  </si>
  <si>
    <r>
      <rPr>
        <b/>
        <sz val="10"/>
        <rFont val="Arial"/>
        <family val="2"/>
      </rPr>
      <t>Headings as footnoted</t>
    </r>
    <r>
      <rPr>
        <sz val="10"/>
        <rFont val="Arial"/>
        <family val="2"/>
      </rPr>
      <t xml:space="preserve"> can also include the following:</t>
    </r>
  </si>
  <si>
    <t>SUPPLEMENTAL SCHEDULES</t>
  </si>
  <si>
    <t>Equipment currently in use should be valued using a factor no lower than the last entry in the appropriate</t>
  </si>
  <si>
    <t xml:space="preserve">column.  Towers may be valued using the Towers column of the CATV Valuation Schedules.  (See page   </t>
  </si>
  <si>
    <t>20.)</t>
  </si>
  <si>
    <r>
      <t>Video and Arcade Laser Game Valuation</t>
    </r>
    <r>
      <rPr>
        <vertAlign val="superscript"/>
        <sz val="20"/>
        <rFont val="Arial"/>
        <family val="2"/>
      </rPr>
      <t>1</t>
    </r>
  </si>
  <si>
    <t>(Schedule 25, Function Code 657)</t>
  </si>
  <si>
    <t>CPI Trended Percent Good</t>
  </si>
  <si>
    <t>Continues ….</t>
  </si>
  <si>
    <r>
      <rPr>
        <b/>
        <vertAlign val="superscript"/>
        <sz val="10"/>
        <rFont val="Arial"/>
        <family val="2"/>
      </rPr>
      <t>1</t>
    </r>
    <r>
      <rPr>
        <sz val="10"/>
        <rFont val="Arial"/>
        <family val="2"/>
      </rPr>
      <t>For electro mechanical pinball (usually built before 1980) use Schedule 4, Function Code 319.</t>
    </r>
  </si>
  <si>
    <r>
      <t>Miscellaneous Tools &amp; Equipment, Schedule 21</t>
    </r>
    <r>
      <rPr>
        <sz val="20"/>
        <rFont val="Arial"/>
        <family val="2"/>
      </rPr>
      <t xml:space="preserve"> </t>
    </r>
  </si>
  <si>
    <t>Pressured &amp; Non-Presured Tanks, Schedule 22</t>
  </si>
  <si>
    <t>Postage Meters (ONLY), Schedule 27</t>
  </si>
  <si>
    <r>
      <t>Schedule 21 (Function Code 619):  Suggest 50% depreciation (50% good) be allowed.</t>
    </r>
    <r>
      <rPr>
        <vertAlign val="superscript"/>
        <sz val="10"/>
        <rFont val="Arial"/>
        <family val="2"/>
      </rPr>
      <t>1</t>
    </r>
  </si>
  <si>
    <t>Schedule 22 (Function Code 607):  Suggest 40% depreciation (60% good) be allowed.</t>
  </si>
  <si>
    <r>
      <t>Schedule 27 (Function Code 490):  Suggest 140% of cost (combines a retail and depreciation allowance).</t>
    </r>
    <r>
      <rPr>
        <vertAlign val="superscript"/>
        <sz val="10"/>
        <rFont val="Arial"/>
        <family val="2"/>
      </rPr>
      <t>2</t>
    </r>
  </si>
  <si>
    <r>
      <rPr>
        <b/>
        <vertAlign val="superscript"/>
        <sz val="10"/>
        <rFont val="Times New Roman"/>
        <family val="1"/>
      </rPr>
      <t>1</t>
    </r>
    <r>
      <rPr>
        <sz val="10"/>
        <rFont val="Times New Roman"/>
        <family val="1"/>
      </rPr>
      <t>Examples for Schedule 21 would be wrenches, screwdrivers, glassware, table settings, and small powered</t>
    </r>
  </si>
  <si>
    <t>hand pieces/tools for just about any profession or trade.  These items can last many years or just a few</t>
  </si>
  <si>
    <t>hours.  Such items are often expensed rather than capitalized because of their small cost and size to the</t>
  </si>
  <si>
    <t>rest of the operation making it more difficult to value such items by year.  That is more difficult than using Schedule</t>
  </si>
  <si>
    <t>21 to simplify the process.</t>
  </si>
  <si>
    <t>An item receiving excessive IRS expense allowances would NOT be a good determination for Schedule 21 use.</t>
  </si>
  <si>
    <t>Instead, judgement to item, size, and cost relative to the industry would probably be the best determination in</t>
  </si>
  <si>
    <t>lieu of trying to provide a more definitive divider of what should be placed on Schedule 21.</t>
  </si>
  <si>
    <r>
      <rPr>
        <vertAlign val="superscript"/>
        <sz val="10"/>
        <rFont val="Times New Roman"/>
        <family val="1"/>
      </rPr>
      <t>2</t>
    </r>
    <r>
      <rPr>
        <sz val="10"/>
        <rFont val="Times New Roman"/>
        <family val="1"/>
      </rPr>
      <t>For bases, scales and other non-meter mailing machine equipment Schedule 10 Function Code 494 is recommended.  Per indications, postage meters are usually reported below a retail level.  Thus the Schedule 27 factor of 140% (1.40) includes an upward retail adjustment (Idaho Property Tax Rule 217.01), combined with a depreciation allowance.</t>
    </r>
  </si>
  <si>
    <t xml:space="preserve">Equipment currently in use should be valued using a factor no lower than the last entry in the </t>
  </si>
  <si>
    <t>appropriate column.</t>
  </si>
  <si>
    <t>Schedule No.:</t>
  </si>
  <si>
    <t>Function Code:</t>
  </si>
  <si>
    <t>Economic Life:</t>
  </si>
  <si>
    <t>Distribution</t>
  </si>
  <si>
    <t>Headend</t>
  </si>
  <si>
    <t>Receiver</t>
  </si>
  <si>
    <t>Dish &amp; Wire at</t>
  </si>
  <si>
    <t xml:space="preserve"> Year  </t>
  </si>
  <si>
    <t>Towers</t>
  </si>
  <si>
    <t>Systems</t>
  </si>
  <si>
    <r>
      <t>Boxes</t>
    </r>
    <r>
      <rPr>
        <b/>
        <vertAlign val="superscript"/>
        <sz val="10"/>
        <rFont val="Helv"/>
      </rPr>
      <t>1</t>
    </r>
  </si>
  <si>
    <r>
      <t>Customer's Place</t>
    </r>
    <r>
      <rPr>
        <b/>
        <vertAlign val="superscript"/>
        <sz val="10"/>
        <rFont val="Helv"/>
      </rPr>
      <t>2</t>
    </r>
  </si>
  <si>
    <r>
      <t>CATV or Satellite TV equipment (</t>
    </r>
    <r>
      <rPr>
        <b/>
        <sz val="10"/>
        <rFont val="Arial"/>
        <family val="2"/>
      </rPr>
      <t xml:space="preserve">receiver boxes </t>
    </r>
    <r>
      <rPr>
        <sz val="10"/>
        <rFont val="Arial"/>
        <family val="2"/>
      </rPr>
      <t xml:space="preserve">including the power cord </t>
    </r>
    <r>
      <rPr>
        <b/>
        <sz val="10"/>
        <rFont val="Arial"/>
        <family val="2"/>
      </rPr>
      <t>aka:</t>
    </r>
    <r>
      <rPr>
        <sz val="10"/>
        <rFont val="Arial"/>
        <family val="2"/>
      </rPr>
      <t xml:space="preserve"> decoder box, </t>
    </r>
  </si>
  <si>
    <t xml:space="preserve">set-top box, converter, DVR, de-scrambler, or integrated receiver de-scrambler (IRD)) that is inside </t>
  </si>
  <si>
    <t xml:space="preserve">the home or building and used by a subscriber should be valued from the Receiver Boxes Schedule.  </t>
  </si>
  <si>
    <t xml:space="preserve">Other receiver equipment or equipment under a different name that performs much the same </t>
  </si>
  <si>
    <t xml:space="preserve">functions as a receiver and NOT located on the subscriber's premise should be valued from the </t>
  </si>
  <si>
    <t xml:space="preserve">Headend Schedule.  Use the Headend Schedule for equipment at the hub where signals are </t>
  </si>
  <si>
    <t xml:space="preserve">received from afar and local programs may originate.  Use the Distribution Schedule for equipment </t>
  </si>
  <si>
    <t xml:space="preserve">between the hub and the subscribers (like cable/fiber lines, any signal reboost equipment, etc.), </t>
  </si>
  <si>
    <t>Satellite dishes, LNBs, and wiring, between the dish and receiver box, should be valued from</t>
  </si>
  <si>
    <t xml:space="preserve">Schedule 34.  However value satellite dishes and LNBs used with CATV on the Headend Schedule.  </t>
  </si>
  <si>
    <r>
      <t xml:space="preserve">LNBs are low noise block converters that </t>
    </r>
    <r>
      <rPr>
        <sz val="10"/>
        <rFont val="Arial"/>
        <family val="2"/>
      </rPr>
      <t xml:space="preserve">can look like a microphone(s) pointing back at the dish </t>
    </r>
  </si>
  <si>
    <t>"F"</t>
  </si>
  <si>
    <r>
      <t>Buildings</t>
    </r>
    <r>
      <rPr>
        <b/>
        <u/>
        <vertAlign val="superscript"/>
        <sz val="10"/>
        <rFont val="Helv"/>
      </rPr>
      <t>1</t>
    </r>
  </si>
  <si>
    <r>
      <t xml:space="preserve">Antennas &amp; Power </t>
    </r>
    <r>
      <rPr>
        <b/>
        <u/>
        <sz val="10"/>
        <rFont val="Helv"/>
      </rPr>
      <t>Equipment</t>
    </r>
    <r>
      <rPr>
        <b/>
        <vertAlign val="superscript"/>
        <sz val="10"/>
        <rFont val="Helv"/>
      </rPr>
      <t>2</t>
    </r>
  </si>
  <si>
    <r>
      <t>Tools</t>
    </r>
    <r>
      <rPr>
        <b/>
        <vertAlign val="superscript"/>
        <sz val="10"/>
        <rFont val="Helv"/>
      </rPr>
      <t>3</t>
    </r>
  </si>
  <si>
    <r>
      <t xml:space="preserve">Switches &amp; Other Communication </t>
    </r>
    <r>
      <rPr>
        <b/>
        <u/>
        <sz val="10"/>
        <rFont val="Helv"/>
      </rPr>
      <t>Equipment</t>
    </r>
  </si>
  <si>
    <t>The trend source for buildings is Group "F" or M&amp;S building indexes: masonry, wood, &amp; metal.</t>
  </si>
  <si>
    <t>Power equipment is generators, transformers, wiring, breaker boxes, and related circuitry.</t>
  </si>
  <si>
    <t>Tools are testing equipment and hand tools.</t>
  </si>
  <si>
    <r>
      <rPr>
        <b/>
        <sz val="10"/>
        <rFont val="Helv"/>
      </rPr>
      <t>Line of Site</t>
    </r>
    <r>
      <rPr>
        <b/>
        <vertAlign val="superscript"/>
        <sz val="10"/>
        <rFont val="Helv"/>
      </rPr>
      <t>1</t>
    </r>
    <r>
      <rPr>
        <b/>
        <u/>
        <sz val="10"/>
        <rFont val="Helv"/>
      </rPr>
      <t xml:space="preserve"> Towers</t>
    </r>
  </si>
  <si>
    <r>
      <rPr>
        <b/>
        <sz val="10"/>
        <rFont val="Helv"/>
      </rPr>
      <t>Tower Site</t>
    </r>
    <r>
      <rPr>
        <b/>
        <u/>
        <sz val="10"/>
        <rFont val="Helv"/>
      </rPr>
      <t xml:space="preserve"> Buildings</t>
    </r>
    <r>
      <rPr>
        <b/>
        <u/>
        <vertAlign val="superscript"/>
        <sz val="10"/>
        <rFont val="Helv"/>
      </rPr>
      <t>2</t>
    </r>
  </si>
  <si>
    <r>
      <t xml:space="preserve">Line of Site </t>
    </r>
    <r>
      <rPr>
        <b/>
        <u/>
        <sz val="10"/>
        <rFont val="Helv"/>
      </rPr>
      <t>APE &amp; CPE</t>
    </r>
    <r>
      <rPr>
        <b/>
        <vertAlign val="superscript"/>
        <sz val="10"/>
        <rFont val="Helv"/>
      </rPr>
      <t>3</t>
    </r>
  </si>
  <si>
    <r>
      <t>For Satellite &amp; Other Non Line of Site ISPs</t>
    </r>
    <r>
      <rPr>
        <b/>
        <vertAlign val="superscript"/>
        <sz val="10"/>
        <rFont val="Helv"/>
      </rPr>
      <t>4</t>
    </r>
    <r>
      <rPr>
        <b/>
        <sz val="10"/>
        <rFont val="Helv"/>
      </rPr>
      <t>,</t>
    </r>
    <r>
      <rPr>
        <b/>
        <vertAlign val="superscript"/>
        <sz val="10"/>
        <rFont val="Helv"/>
      </rPr>
      <t xml:space="preserve"> </t>
    </r>
    <r>
      <rPr>
        <b/>
        <sz val="10"/>
        <rFont val="Helv"/>
      </rPr>
      <t xml:space="preserve">                </t>
    </r>
    <r>
      <rPr>
        <b/>
        <u/>
        <sz val="10"/>
        <rFont val="Helv"/>
      </rPr>
      <t>CPE ONLY</t>
    </r>
  </si>
  <si>
    <r>
      <t xml:space="preserve">With "Line of Site", subscribers receive their wireless signal from a tower or </t>
    </r>
    <r>
      <rPr>
        <u/>
        <sz val="12"/>
        <rFont val="Times New Roman"/>
        <family val="1"/>
      </rPr>
      <t>axis point,</t>
    </r>
    <r>
      <rPr>
        <sz val="12"/>
        <rFont val="Times New Roman"/>
        <family val="1"/>
      </rPr>
      <t xml:space="preserve"> rather </t>
    </r>
  </si>
  <si>
    <t>than directly from a satellite.</t>
  </si>
  <si>
    <r>
      <t>Line of Site carriers will need the use of Backhaul and Axis Point Equipment (</t>
    </r>
    <r>
      <rPr>
        <b/>
        <sz val="12"/>
        <rFont val="Times New Roman"/>
        <family val="1"/>
      </rPr>
      <t>APE</t>
    </r>
    <r>
      <rPr>
        <sz val="12"/>
        <rFont val="Times New Roman"/>
        <family val="1"/>
      </rPr>
      <t xml:space="preserve">), and </t>
    </r>
  </si>
  <si>
    <r>
      <t>Consumer Premise Equipment (</t>
    </r>
    <r>
      <rPr>
        <b/>
        <sz val="12"/>
        <rFont val="Times New Roman"/>
        <family val="1"/>
      </rPr>
      <t>CPE</t>
    </r>
    <r>
      <rPr>
        <sz val="12"/>
        <rFont val="Times New Roman"/>
        <family val="1"/>
      </rPr>
      <t>).  Backhaul life estimates should be similar to APE, and</t>
    </r>
  </si>
  <si>
    <t>thus should also be assessed using Schedule 39, Function Code 389.  See footnote 5.</t>
  </si>
  <si>
    <t xml:space="preserve">Unless: uplink equipment is stationed in your county to send signals to an orbiting satellite, the </t>
  </si>
  <si>
    <t xml:space="preserve">ISP owns hard wire lines to send signals to subscribers, or maintains a local manned business </t>
  </si>
  <si>
    <t xml:space="preserve">office, then Satellite and other "Non Line of Site" Providers will usually just have CPE. </t>
  </si>
  <si>
    <t>Within CPE on the subscriber's premise: for dishes (but not antenna radios and any related</t>
  </si>
  <si>
    <t xml:space="preserve">power cord), exterior mounts, wiring and wiring to modems (but not modems and any </t>
  </si>
  <si>
    <t xml:space="preserve">related power cord), use Schedule 34 Function 314 on page 20. </t>
  </si>
  <si>
    <t>Cable Television System (CATV) or Satellite TV (SATV), use Supplemental CATV Schedules (page 20).  For Internet Service Providers (ISPs), use the ISP Schedules (page 22).</t>
  </si>
  <si>
    <t>improvements, and additions, to the original item should be valued separately.  For</t>
  </si>
  <si>
    <t>value it in the following years using the same column as used for original equipment.</t>
  </si>
  <si>
    <t>example, value 100% of an addition's value for the year when physically added; and</t>
  </si>
  <si>
    <t xml:space="preserve">  Sawmill (Medium &amp; large, see note #9.)</t>
  </si>
  <si>
    <t xml:space="preserve">  Sawmill (Portable &amp; small, see note #9)</t>
  </si>
  <si>
    <t>Solar panels</t>
  </si>
  <si>
    <t>Solar panel making machinery &amp; equipment</t>
  </si>
  <si>
    <r>
      <rPr>
        <b/>
        <vertAlign val="superscript"/>
        <sz val="10"/>
        <rFont val="Arial"/>
        <family val="2"/>
      </rPr>
      <t>1</t>
    </r>
    <r>
      <rPr>
        <sz val="10"/>
        <rFont val="Arial"/>
        <family val="2"/>
      </rPr>
      <t>trench boxes, cable plows, augers</t>
    </r>
    <r>
      <rPr>
        <b/>
        <sz val="10"/>
        <rFont val="Arial"/>
        <family val="2"/>
      </rPr>
      <t xml:space="preserve"> </t>
    </r>
    <r>
      <rPr>
        <b/>
        <vertAlign val="superscript"/>
        <sz val="10"/>
        <rFont val="Arial"/>
        <family val="2"/>
      </rPr>
      <t>2</t>
    </r>
    <r>
      <rPr>
        <sz val="10"/>
        <rFont val="Arial"/>
        <family val="2"/>
      </rPr>
      <t xml:space="preserve">pavers, other roadwork items, </t>
    </r>
    <r>
      <rPr>
        <b/>
        <vertAlign val="superscript"/>
        <sz val="10"/>
        <rFont val="Arial"/>
        <family val="2"/>
      </rPr>
      <t>3</t>
    </r>
    <r>
      <rPr>
        <sz val="10"/>
        <rFont val="Arial"/>
        <family val="2"/>
      </rPr>
      <t xml:space="preserve">rippers, borers, earth movers </t>
    </r>
  </si>
  <si>
    <t>With schedule 89 use function code 647 for new rock crushers and use function code 309 for concrete and paving batch plants.</t>
  </si>
  <si>
    <t>Unlicensed: vehicles, towable wheel mounted lightweight equipment</t>
  </si>
  <si>
    <r>
      <t xml:space="preserve">not listed </t>
    </r>
    <r>
      <rPr>
        <b/>
        <vertAlign val="superscript"/>
        <sz val="10"/>
        <rFont val="Arial"/>
        <family val="2"/>
      </rPr>
      <t>4</t>
    </r>
    <r>
      <rPr>
        <sz val="10"/>
        <rFont val="Arial"/>
        <family val="2"/>
      </rPr>
      <t>hot plants, road brooms &amp; compactors,</t>
    </r>
    <r>
      <rPr>
        <b/>
        <vertAlign val="superscript"/>
        <sz val="10"/>
        <rFont val="Arial"/>
        <family val="2"/>
      </rPr>
      <t xml:space="preserve"> 5</t>
    </r>
    <r>
      <rPr>
        <sz val="10"/>
        <rFont val="Arial"/>
        <family val="2"/>
      </rPr>
      <t xml:space="preserve">conveyors, </t>
    </r>
    <r>
      <rPr>
        <b/>
        <vertAlign val="superscript"/>
        <sz val="10"/>
        <rFont val="Arial"/>
        <family val="2"/>
      </rPr>
      <t>6</t>
    </r>
    <r>
      <rPr>
        <sz val="10"/>
        <rFont val="Arial"/>
        <family val="2"/>
      </rPr>
      <t>for both</t>
    </r>
    <r>
      <rPr>
        <b/>
        <vertAlign val="superscript"/>
        <sz val="10"/>
        <rFont val="Arial"/>
        <family val="2"/>
      </rPr>
      <t xml:space="preserve"> </t>
    </r>
    <r>
      <rPr>
        <sz val="10"/>
        <rFont val="Arial"/>
        <family val="2"/>
      </rPr>
      <t>new &amp; used tower cranes -schedule 68, function code 590.</t>
    </r>
  </si>
  <si>
    <r>
      <t>Forklifts</t>
    </r>
    <r>
      <rPr>
        <b/>
        <vertAlign val="superscript"/>
        <sz val="10"/>
        <rFont val="Arial"/>
        <family val="2"/>
      </rPr>
      <t>6</t>
    </r>
  </si>
  <si>
    <t>Car charge stations</t>
  </si>
  <si>
    <t>email:</t>
  </si>
  <si>
    <t>phone:</t>
  </si>
  <si>
    <t>Farm equipment used for non-agricultural use should be valued from a current edition of Iron Guides Official Guide for farm equipment (Northwest Region), using the "Resale Cash" values.  Construction Equipment should be valued from a current edition of EquipmentWatch published Green Guide using the "Avg Resale" values. Results should be adjusted to the local market.  For items not listed in these references, the Agricultural and Construction Equipment Valuation Supplements (page 17 &amp; 18) may be used.</t>
  </si>
  <si>
    <t xml:space="preserve">Reasons can include original costs being: manufactured costs, wholesale or discounted costs for a volume buyer, etc.  If this </t>
  </si>
  <si>
    <t xml:space="preserve">happens then before applying these schedules the reported costs should first be adjusted to reflect retail estimates in the year(s) </t>
  </si>
  <si>
    <t xml:space="preserve">of purchase.  Adjustments should be well documented and all relevant data retained on file.  Upon discovery, adjusting may be the </t>
  </si>
  <si>
    <t>best alternative given the following:</t>
  </si>
  <si>
    <t>Mobile: office, storage containers</t>
  </si>
  <si>
    <t>9.</t>
  </si>
  <si>
    <t xml:space="preserve">Sawmills:  If the saw travels while the log remains stationary then it is probably a small or portable mill.  This allows the bed, that the log rests on, to be broken down or disassembled when moving the mill to a new location.  Also, a small or portable mill generally requires a lighter weight saw unit (in comparison to a stationary saw unit) to facilitate the travel of the saw in the milling process.   </t>
  </si>
  <si>
    <t>If the saw is stationary and the log moves on a carriage then it is probably a large or medium mill.  This allows for a larger sawing unit to be mounted on a heavy foundation to improve the cutting accuracy when cutting at high speeds.  The carriage is also mounted on a heavy foundation and engineered to operate within very close tolerances.</t>
  </si>
  <si>
    <t xml:space="preserve">including drop lines from CATV right-of-way to the subscriber's building.  </t>
  </si>
  <si>
    <t xml:space="preserve">on either the subscriber's premises or at a CATV hub. </t>
  </si>
  <si>
    <t>Certain CPE items should not be valued from Schedule 40; see footnote  5.</t>
  </si>
  <si>
    <t>Vans, trailer enclosed box</t>
  </si>
  <si>
    <t>Shipping container, now a storage container</t>
  </si>
  <si>
    <t>$87,000, the indicated market value for assessment purposes.</t>
  </si>
  <si>
    <t xml:space="preserve">$100,000 x .87 = $87,000             </t>
  </si>
  <si>
    <t xml:space="preserve"> the indicated market value for assessment purposes.</t>
  </si>
  <si>
    <t xml:space="preserve">$10,000 x .96 = $9,600             </t>
  </si>
  <si>
    <t>robert.rios@tax.idaho.gov</t>
  </si>
  <si>
    <t>ALL COUNTY ASSESSORS</t>
  </si>
  <si>
    <t xml:space="preserve"> Aircraft test equipment was purchased in 2022 for a $10,000 retail price.  At the intersection of Schedule # 2</t>
  </si>
  <si>
    <t xml:space="preserve"> and 2022 is the factor 96(%).  The equipment's cost multiplied by the factor equals $9,600.</t>
  </si>
  <si>
    <t xml:space="preserve">Fast food machinery and equipment was purchased in 2019 for a $100,000 retail price.  At the intersection of </t>
  </si>
  <si>
    <t>Schedule # 6 and 2019 is the factor 87(%).  The equipment's cost multiplied by the factor equals</t>
  </si>
  <si>
    <t>Anyone having questions or wanting to discuss the rational for these changes and non-changes may</t>
  </si>
  <si>
    <t xml:space="preserve">208-731-2304                           </t>
  </si>
  <si>
    <t xml:space="preserve">Robert Rios                                        </t>
  </si>
  <si>
    <t>Sam Stone</t>
  </si>
  <si>
    <t>Sam.Stone@tax.idaho.gov</t>
  </si>
  <si>
    <t xml:space="preserve">208-249-6548                          </t>
  </si>
  <si>
    <t xml:space="preserve">contact: </t>
  </si>
  <si>
    <t>Adusted Trends to reflect changes in the market from 2025 to 2026</t>
  </si>
  <si>
    <r>
      <t xml:space="preserve"> In addition to calendar year updates, last year’s final version of the Idaho Property Valuation Schedules </t>
    </r>
    <r>
      <rPr>
        <b/>
        <sz val="14"/>
        <rFont val="Arial"/>
        <family val="2"/>
      </rPr>
      <t>(IPVS)</t>
    </r>
    <r>
      <rPr>
        <b/>
        <sz val="12"/>
        <rFont val="Arial"/>
        <family val="2"/>
      </rPr>
      <t xml:space="preserve"> were revised for the 2026 draft version as follows:</t>
    </r>
  </si>
  <si>
    <t>Comments concerning the 2026 Assessment Year and recommendations which are</t>
  </si>
  <si>
    <t xml:space="preserve">in the updates to the 2027 Valuation Schedules. </t>
  </si>
  <si>
    <t>NOTES TO VALUATION SCHEDULES  2026</t>
  </si>
  <si>
    <t>(Same As 2025 Notes)</t>
  </si>
  <si>
    <t>M/S "C"</t>
  </si>
  <si>
    <t>HOW TO USE PERSONAL PROPERTY VALUATION SCHEDULES    2026</t>
  </si>
  <si>
    <t>M/S C</t>
  </si>
  <si>
    <t>AGRICULTURAL EQUIPMENT VALUATION SUPPLEMENT    2026</t>
  </si>
  <si>
    <t>CATV SCHEDULES  2026</t>
  </si>
  <si>
    <t>CONSTRUCTION (HEAVY) EQUIPMENT VALUATION SUPPLEMENT    2026</t>
  </si>
  <si>
    <r>
      <t>ISP (</t>
    </r>
    <r>
      <rPr>
        <sz val="20"/>
        <rFont val="Times New Roman"/>
        <family val="1"/>
      </rPr>
      <t>Internet Service Provider</t>
    </r>
    <r>
      <rPr>
        <b/>
        <sz val="20"/>
        <rFont val="Times New Roman"/>
        <family val="1"/>
      </rPr>
      <t>) SCHEDULES  2026</t>
    </r>
  </si>
  <si>
    <t>TREND COMPONENT SCHEDULE 2026</t>
  </si>
  <si>
    <t xml:space="preserve">LIFE : </t>
  </si>
  <si>
    <t>5C</t>
  </si>
  <si>
    <t>Not on IPVS Schedules</t>
  </si>
  <si>
    <t xml:space="preserve">RESIDUAL : </t>
  </si>
  <si>
    <t>No Formulas</t>
  </si>
  <si>
    <t xml:space="preserve">EXT. TREND? : </t>
  </si>
  <si>
    <t>Y</t>
  </si>
  <si>
    <t>Schedule no longer published</t>
  </si>
  <si>
    <t xml:space="preserve">% per Year : </t>
  </si>
  <si>
    <t xml:space="preserve">% per 1/2 YR : </t>
  </si>
  <si>
    <t>Sched # 0</t>
  </si>
  <si>
    <t>Sched # 19</t>
  </si>
  <si>
    <t>Sched # 44</t>
  </si>
  <si>
    <t>Sched # 42</t>
  </si>
  <si>
    <t>Life Code Designator</t>
  </si>
  <si>
    <t>Lookup Column offset</t>
  </si>
  <si>
    <t>Deprec. Type</t>
  </si>
  <si>
    <t>Declining Balance</t>
  </si>
  <si>
    <t>4% Decl. Bal.</t>
  </si>
  <si>
    <t>Straight Line</t>
  </si>
  <si>
    <t>2 Year Life</t>
  </si>
  <si>
    <t>3 Year Life</t>
  </si>
  <si>
    <t>4 Year Life</t>
  </si>
  <si>
    <t>5 Year Life</t>
  </si>
  <si>
    <t>6 Year Life</t>
  </si>
  <si>
    <t>7 Year Life</t>
  </si>
  <si>
    <t>8 Year Life</t>
  </si>
  <si>
    <t>9 Year Life</t>
  </si>
  <si>
    <t>10 Year Life</t>
  </si>
  <si>
    <t>11 Year Life</t>
  </si>
  <si>
    <t>12 Year Life</t>
  </si>
  <si>
    <t>13 Year Life</t>
  </si>
  <si>
    <t>14 Year Life</t>
  </si>
  <si>
    <t>15 Year Life</t>
  </si>
  <si>
    <t>16 Year Life</t>
  </si>
  <si>
    <t>19 Year Life</t>
  </si>
  <si>
    <t>20 Year Life</t>
  </si>
  <si>
    <t>25 Year Life</t>
  </si>
  <si>
    <t>STC Mkt. Sched. #0</t>
  </si>
  <si>
    <t>STC Mkt. Sched. #19</t>
  </si>
  <si>
    <t>STC Mkt. Sched. #44</t>
  </si>
  <si>
    <t>STC Mkt. Sched. #42</t>
  </si>
  <si>
    <t>INDEX TO VALUATION SCHEDULES  2026</t>
  </si>
  <si>
    <t>(Replaces 2025 Index and Schedules)</t>
  </si>
  <si>
    <t>PERSONAL PROPERTY VALUATION SCHEDULES    2026</t>
  </si>
  <si>
    <t>INDUSTRIAL PROPERTY VALUATION SCHEDULES    2026</t>
  </si>
  <si>
    <t>WIRELESS COMMUNICATION SCHEDULES  2026</t>
  </si>
  <si>
    <r>
      <t>published.  Therefore this page was adjusted from PPI indications and</t>
    </r>
    <r>
      <rPr>
        <b/>
        <sz val="11"/>
        <rFont val="Arial"/>
        <family val="2"/>
      </rPr>
      <t xml:space="preserve"> </t>
    </r>
    <r>
      <rPr>
        <b/>
        <u/>
        <sz val="11"/>
        <rFont val="Arial"/>
        <family val="2"/>
      </rPr>
      <t>now remains unchanged</t>
    </r>
    <r>
      <rPr>
        <u/>
        <sz val="10"/>
        <rFont val="Arial"/>
        <family val="2"/>
      </rPr>
      <t>.</t>
    </r>
    <r>
      <rPr>
        <sz val="10"/>
        <rFont val="Arial"/>
        <family val="2"/>
      </rPr>
      <t xml:space="preserve">  Schedule categories (Headings) are hopefully </t>
    </r>
  </si>
  <si>
    <r>
      <t xml:space="preserve">carried forward each year. </t>
    </r>
    <r>
      <rPr>
        <b/>
        <sz val="11"/>
        <rFont val="Arial"/>
        <family val="2"/>
      </rPr>
      <t xml:space="preserve"> </t>
    </r>
    <r>
      <rPr>
        <b/>
        <u/>
        <sz val="11"/>
        <rFont val="Arial"/>
        <family val="2"/>
      </rPr>
      <t>These schedules will remain unchanged</t>
    </r>
    <r>
      <rPr>
        <u/>
        <sz val="10"/>
        <rFont val="Arial"/>
        <family val="2"/>
      </rPr>
      <t>.</t>
    </r>
  </si>
  <si>
    <t>Added Schedule 81 to page 16</t>
  </si>
  <si>
    <t>Enclosed are copies of valuation schedules to be used for the 2026 Assessment Year.</t>
  </si>
  <si>
    <t>Category 81 added for Concrete Tilt-Up Construction for 2026 IPVS</t>
  </si>
  <si>
    <t>October 28th, 2025</t>
  </si>
  <si>
    <r>
      <t xml:space="preserve">received by the Commission </t>
    </r>
    <r>
      <rPr>
        <b/>
        <sz val="11"/>
        <rFont val="Arial"/>
        <family val="2"/>
      </rPr>
      <t>AFTER</t>
    </r>
    <r>
      <rPr>
        <sz val="11"/>
        <rFont val="Arial"/>
        <family val="2"/>
      </rPr>
      <t xml:space="preserve"> November 5th, 2025 will be reviewed for consideration</t>
    </r>
  </si>
  <si>
    <t xml:space="preserve">2026 IDAHO PROPERTY VALUATION SCHEDULES (IPVS)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</si>
</sst>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3" formatCode="_(* #,##0.00_);_(* \(#,##0.00\);_(* &quot;-&quot;??_);_(@_)"/>
    <numFmt numFmtId="164" formatCode="General_)"/>
    <numFmt numFmtId="165" formatCode="dd\-mmm\-yy_)"/>
    <numFmt numFmtId="166" formatCode="#,##0.000"/>
    <numFmt numFmtId="167" formatCode="0_)"/>
    <numFmt numFmtId="168" formatCode="0.0%"/>
    <numFmt numFmtId="169" formatCode="_(* #,##0.000000000_);_(* \(#,##0.000000000\);_(* &quot;-&quot;??_);_(@_)"/>
    <numFmt numFmtId="170" formatCode="0.0000%"/>
  </numFmts>
  <fonts count="61">
    <font>
      <sz val="10"/>
      <name val="Helv"/>
    </font>
    <font>
      <sz val="11"/>
      <color theme="1"/>
      <name val="Calibri"/>
      <family val="2"/>
      <scheme val="minor"/>
    </font>
    <font>
      <b/>
      <sz val="10"/>
      <name val="Arial"/>
      <family val="2"/>
    </font>
    <font>
      <i/>
      <sz val="10"/>
      <name val="Arial"/>
      <family val="2"/>
    </font>
    <font>
      <sz val="10"/>
      <name val="Arial"/>
      <family val="2"/>
    </font>
    <font>
      <b/>
      <sz val="12"/>
      <name val="Arial"/>
      <family val="2"/>
    </font>
    <font>
      <sz val="12"/>
      <name val="Arial"/>
      <family val="2"/>
    </font>
    <font>
      <sz val="11"/>
      <name val="Arial"/>
      <family val="2"/>
    </font>
    <font>
      <b/>
      <u/>
      <sz val="11"/>
      <name val="Arial"/>
      <family val="2"/>
    </font>
    <font>
      <i/>
      <sz val="11"/>
      <name val="Arial"/>
      <family val="2"/>
    </font>
    <font>
      <b/>
      <u/>
      <sz val="10"/>
      <name val="Arial"/>
      <family val="2"/>
    </font>
    <font>
      <b/>
      <sz val="11"/>
      <name val="Monotype Sorts"/>
      <charset val="2"/>
    </font>
    <font>
      <sz val="11"/>
      <name val="Monotype Sorts"/>
      <charset val="2"/>
    </font>
    <font>
      <u/>
      <sz val="11"/>
      <name val="Monotype Sorts"/>
      <charset val="2"/>
    </font>
    <font>
      <b/>
      <sz val="10"/>
      <name val="Times New Roman"/>
      <family val="1"/>
    </font>
    <font>
      <b/>
      <sz val="14"/>
      <name val="Times New Roman"/>
      <family val="1"/>
    </font>
    <font>
      <b/>
      <sz val="12"/>
      <name val="Arial Narrow"/>
      <family val="2"/>
    </font>
    <font>
      <sz val="12"/>
      <name val="Arial Narrow"/>
      <family val="2"/>
    </font>
    <font>
      <sz val="9"/>
      <name val="Arial"/>
      <family val="2"/>
    </font>
    <font>
      <sz val="10"/>
      <name val="Helv"/>
    </font>
    <font>
      <sz val="12"/>
      <name val="Times New Roman"/>
      <family val="1"/>
    </font>
    <font>
      <sz val="10"/>
      <color indexed="10"/>
      <name val="Arial"/>
      <family val="2"/>
    </font>
    <font>
      <sz val="11"/>
      <color indexed="10"/>
      <name val="Arial"/>
      <family val="2"/>
    </font>
    <font>
      <b/>
      <sz val="26"/>
      <name val="Arial Black"/>
      <family val="2"/>
    </font>
    <font>
      <u/>
      <sz val="10"/>
      <color indexed="12"/>
      <name val="Arial"/>
      <family val="2"/>
    </font>
    <font>
      <b/>
      <sz val="10"/>
      <name val="Helv"/>
    </font>
    <font>
      <b/>
      <sz val="12"/>
      <color indexed="10"/>
      <name val="Helv"/>
    </font>
    <font>
      <sz val="12"/>
      <name val="Helv"/>
    </font>
    <font>
      <u/>
      <sz val="10"/>
      <name val="Arial"/>
      <family val="2"/>
    </font>
    <font>
      <b/>
      <sz val="14"/>
      <name val="Arial"/>
      <family val="2"/>
    </font>
    <font>
      <b/>
      <sz val="14"/>
      <name val="Helv"/>
    </font>
    <font>
      <u/>
      <sz val="10"/>
      <color indexed="12"/>
      <name val="Helv"/>
    </font>
    <font>
      <i/>
      <sz val="10"/>
      <name val="Arial"/>
      <family val="2"/>
    </font>
    <font>
      <b/>
      <sz val="10"/>
      <color rgb="FFFF0000"/>
      <name val="Arial"/>
      <family val="2"/>
    </font>
    <font>
      <sz val="10"/>
      <name val="Arial"/>
      <family val="2"/>
    </font>
    <font>
      <sz val="8"/>
      <name val="Arial"/>
      <family val="2"/>
    </font>
    <font>
      <sz val="10"/>
      <color rgb="FFFF0000"/>
      <name val="Arial"/>
      <family val="2"/>
    </font>
    <font>
      <b/>
      <sz val="8"/>
      <name val="Arial"/>
      <family val="2"/>
    </font>
    <font>
      <b/>
      <sz val="11"/>
      <name val="Arial"/>
      <family val="2"/>
    </font>
    <font>
      <b/>
      <vertAlign val="superscript"/>
      <sz val="10"/>
      <name val="Arial"/>
      <family val="2"/>
    </font>
    <font>
      <sz val="16"/>
      <name val="Times New Roman"/>
      <family val="1"/>
    </font>
    <font>
      <sz val="20"/>
      <name val="Arial"/>
      <family val="2"/>
    </font>
    <font>
      <vertAlign val="superscript"/>
      <sz val="20"/>
      <name val="Arial"/>
      <family val="2"/>
    </font>
    <font>
      <sz val="10"/>
      <color rgb="FFFF0000"/>
      <name val="Helv"/>
    </font>
    <font>
      <sz val="10"/>
      <name val="Times New Roman"/>
      <family val="1"/>
    </font>
    <font>
      <vertAlign val="superscript"/>
      <sz val="10"/>
      <name val="Arial"/>
      <family val="2"/>
    </font>
    <font>
      <b/>
      <vertAlign val="superscript"/>
      <sz val="10"/>
      <name val="Times New Roman"/>
      <family val="1"/>
    </font>
    <font>
      <vertAlign val="superscript"/>
      <sz val="10"/>
      <name val="Times New Roman"/>
      <family val="1"/>
    </font>
    <font>
      <b/>
      <sz val="20"/>
      <name val="Times New Roman"/>
      <family val="1"/>
    </font>
    <font>
      <sz val="10"/>
      <color rgb="FFFF0000"/>
      <name val="Times New Roman"/>
      <family val="1"/>
    </font>
    <font>
      <b/>
      <u/>
      <sz val="10"/>
      <name val="Helv"/>
    </font>
    <font>
      <b/>
      <vertAlign val="superscript"/>
      <sz val="10"/>
      <name val="Helv"/>
    </font>
    <font>
      <b/>
      <u/>
      <vertAlign val="superscript"/>
      <sz val="10"/>
      <name val="Helv"/>
    </font>
    <font>
      <vertAlign val="superscript"/>
      <sz val="10"/>
      <name val="Helv"/>
    </font>
    <font>
      <b/>
      <sz val="12"/>
      <name val="Times New Roman"/>
      <family val="1"/>
    </font>
    <font>
      <sz val="20"/>
      <name val="Times New Roman"/>
      <family val="1"/>
    </font>
    <font>
      <u/>
      <sz val="12"/>
      <name val="Times New Roman"/>
      <family val="1"/>
    </font>
    <font>
      <sz val="10"/>
      <color theme="1"/>
      <name val="Arial"/>
      <family val="2"/>
    </font>
    <font>
      <b/>
      <u/>
      <sz val="10"/>
      <color theme="1"/>
      <name val="Arial"/>
      <family val="2"/>
    </font>
    <font>
      <sz val="12"/>
      <color theme="1"/>
      <name val="Arial"/>
      <family val="2"/>
    </font>
    <font>
      <b/>
      <i/>
      <u/>
      <sz val="10"/>
      <name val="Arial"/>
      <family val="2"/>
    </font>
  </fonts>
  <fills count="9">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rgb="FFFFFF99"/>
        <bgColor indexed="64"/>
      </patternFill>
    </fill>
    <fill>
      <patternFill patternType="solid">
        <fgColor theme="9" tint="0.39997558519241921"/>
        <bgColor indexed="64"/>
      </patternFill>
    </fill>
    <fill>
      <patternFill patternType="solid">
        <fgColor theme="0" tint="-0.14999847407452621"/>
        <bgColor indexed="64"/>
      </patternFill>
    </fill>
  </fills>
  <borders count="51">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s>
  <cellStyleXfs count="28">
    <xf numFmtId="164" fontId="0" fillId="0" borderId="0"/>
    <xf numFmtId="0" fontId="24" fillId="0" borderId="0" applyNumberFormat="0" applyFill="0" applyBorder="0" applyAlignment="0" applyProtection="0">
      <alignment vertical="top"/>
      <protection locked="0"/>
    </xf>
    <xf numFmtId="164" fontId="19" fillId="0" borderId="0"/>
    <xf numFmtId="164" fontId="19" fillId="0" borderId="0"/>
    <xf numFmtId="164" fontId="19" fillId="0" borderId="0"/>
    <xf numFmtId="0" fontId="4" fillId="0" borderId="0"/>
    <xf numFmtId="164" fontId="19" fillId="0" borderId="0"/>
    <xf numFmtId="0" fontId="4" fillId="0" borderId="0"/>
    <xf numFmtId="43" fontId="4" fillId="0" borderId="0" applyFont="0" applyFill="0" applyBorder="0" applyAlignment="0" applyProtection="0"/>
    <xf numFmtId="0" fontId="31" fillId="0" borderId="0" applyNumberFormat="0" applyFill="0" applyBorder="0" applyAlignment="0" applyProtection="0">
      <alignment vertical="top"/>
      <protection locked="0"/>
    </xf>
    <xf numFmtId="0" fontId="4" fillId="0" borderId="0"/>
    <xf numFmtId="0" fontId="4" fillId="0" borderId="0"/>
    <xf numFmtId="0" fontId="4" fillId="0" borderId="0"/>
    <xf numFmtId="43" fontId="4" fillId="0" borderId="0" applyFont="0" applyFill="0" applyBorder="0" applyAlignment="0" applyProtection="0"/>
    <xf numFmtId="0" fontId="4" fillId="0" borderId="0"/>
    <xf numFmtId="164" fontId="19" fillId="0" borderId="0"/>
    <xf numFmtId="9" fontId="4" fillId="0" borderId="0" applyFont="0" applyFill="0" applyBorder="0" applyAlignment="0" applyProtection="0"/>
    <xf numFmtId="0" fontId="4" fillId="0" borderId="0"/>
    <xf numFmtId="0" fontId="4" fillId="0" borderId="0"/>
    <xf numFmtId="0" fontId="4" fillId="0" borderId="0"/>
    <xf numFmtId="9" fontId="1" fillId="0" borderId="0" applyFont="0" applyFill="0" applyBorder="0" applyAlignment="0" applyProtection="0"/>
    <xf numFmtId="0" fontId="34" fillId="0" borderId="0"/>
    <xf numFmtId="0" fontId="4" fillId="0" borderId="0"/>
    <xf numFmtId="164" fontId="19" fillId="0" borderId="0"/>
    <xf numFmtId="0" fontId="4" fillId="0" borderId="0"/>
    <xf numFmtId="0" fontId="4" fillId="0" borderId="0"/>
    <xf numFmtId="164" fontId="19" fillId="0" borderId="0"/>
    <xf numFmtId="164" fontId="19" fillId="0" borderId="0"/>
  </cellStyleXfs>
  <cellXfs count="448">
    <xf numFmtId="164" fontId="0" fillId="0" borderId="0" xfId="0"/>
    <xf numFmtId="164" fontId="7" fillId="0" borderId="0" xfId="0" applyFont="1"/>
    <xf numFmtId="164" fontId="7" fillId="0" borderId="0" xfId="0" applyFont="1" applyAlignment="1">
      <alignment horizontal="centerContinuous"/>
    </xf>
    <xf numFmtId="164" fontId="13" fillId="0" borderId="0" xfId="0" applyFont="1" applyAlignment="1">
      <alignment horizontal="center"/>
    </xf>
    <xf numFmtId="164" fontId="9" fillId="0" borderId="0" xfId="0" applyFont="1"/>
    <xf numFmtId="164" fontId="12" fillId="0" borderId="0" xfId="0" applyFont="1" applyAlignment="1">
      <alignment horizontal="center"/>
    </xf>
    <xf numFmtId="164" fontId="0" fillId="0" borderId="0" xfId="0" applyAlignment="1">
      <alignment horizontal="centerContinuous"/>
    </xf>
    <xf numFmtId="164" fontId="0" fillId="0" borderId="1" xfId="0" applyBorder="1"/>
    <xf numFmtId="164" fontId="18" fillId="0" borderId="0" xfId="0" applyFont="1"/>
    <xf numFmtId="164" fontId="10" fillId="0" borderId="0" xfId="0" applyFont="1" applyAlignment="1">
      <alignment horizontal="centerContinuous"/>
    </xf>
    <xf numFmtId="164" fontId="0" fillId="0" borderId="0" xfId="0" applyAlignment="1">
      <alignment horizontal="left"/>
    </xf>
    <xf numFmtId="164" fontId="10" fillId="0" borderId="1" xfId="0" applyFont="1" applyBorder="1"/>
    <xf numFmtId="164" fontId="10" fillId="0" borderId="8" xfId="0" applyFont="1" applyBorder="1" applyAlignment="1">
      <alignment horizontal="left"/>
    </xf>
    <xf numFmtId="164" fontId="0" fillId="0" borderId="0" xfId="0" applyAlignment="1">
      <alignment horizontal="right"/>
    </xf>
    <xf numFmtId="164" fontId="22" fillId="0" borderId="0" xfId="0" applyFont="1"/>
    <xf numFmtId="164" fontId="15" fillId="0" borderId="0" xfId="2" applyFont="1" applyAlignment="1">
      <alignment horizontal="centerContinuous"/>
    </xf>
    <xf numFmtId="164" fontId="14" fillId="0" borderId="0" xfId="2" applyFont="1" applyAlignment="1">
      <alignment horizontal="centerContinuous"/>
    </xf>
    <xf numFmtId="164" fontId="19" fillId="0" borderId="0" xfId="2"/>
    <xf numFmtId="164" fontId="5" fillId="0" borderId="0" xfId="2" applyFont="1"/>
    <xf numFmtId="164" fontId="5" fillId="0" borderId="0" xfId="2" applyFont="1" applyAlignment="1">
      <alignment horizontal="right"/>
    </xf>
    <xf numFmtId="164" fontId="2" fillId="0" borderId="0" xfId="2" applyFont="1" applyAlignment="1">
      <alignment horizontal="centerContinuous"/>
    </xf>
    <xf numFmtId="164" fontId="19" fillId="0" borderId="0" xfId="2" applyAlignment="1">
      <alignment horizontal="right"/>
    </xf>
    <xf numFmtId="164" fontId="19" fillId="0" borderId="0" xfId="2" quotePrefix="1" applyAlignment="1">
      <alignment horizontal="right" vertical="top"/>
    </xf>
    <xf numFmtId="164" fontId="26" fillId="0" borderId="0" xfId="2" applyFont="1"/>
    <xf numFmtId="164" fontId="19" fillId="0" borderId="0" xfId="3"/>
    <xf numFmtId="164" fontId="16" fillId="0" borderId="0" xfId="3" applyFont="1"/>
    <xf numFmtId="164" fontId="17" fillId="0" borderId="0" xfId="3" applyFont="1"/>
    <xf numFmtId="15" fontId="17" fillId="0" borderId="0" xfId="3" quotePrefix="1" applyNumberFormat="1" applyFont="1" applyAlignment="1">
      <alignment horizontal="right"/>
    </xf>
    <xf numFmtId="165" fontId="6" fillId="0" borderId="0" xfId="3" applyNumberFormat="1" applyFont="1" applyAlignment="1">
      <alignment horizontal="right"/>
    </xf>
    <xf numFmtId="164" fontId="7" fillId="0" borderId="0" xfId="3" applyFont="1"/>
    <xf numFmtId="164" fontId="11" fillId="0" borderId="0" xfId="3" applyFont="1" applyAlignment="1">
      <alignment horizontal="center"/>
    </xf>
    <xf numFmtId="164" fontId="21" fillId="0" borderId="0" xfId="3" applyFont="1"/>
    <xf numFmtId="164" fontId="25" fillId="0" borderId="0" xfId="2" applyFont="1"/>
    <xf numFmtId="164" fontId="19" fillId="0" borderId="0" xfId="2" applyAlignment="1">
      <alignment vertical="top"/>
    </xf>
    <xf numFmtId="0" fontId="20" fillId="0" borderId="0" xfId="5" applyFont="1"/>
    <xf numFmtId="164" fontId="20" fillId="0" borderId="0" xfId="4" applyFont="1"/>
    <xf numFmtId="164" fontId="29" fillId="0" borderId="0" xfId="2" applyFont="1" applyAlignment="1">
      <alignment horizontal="center"/>
    </xf>
    <xf numFmtId="164" fontId="9" fillId="0" borderId="0" xfId="6" applyFont="1"/>
    <xf numFmtId="164" fontId="7" fillId="0" borderId="0" xfId="6" applyFont="1"/>
    <xf numFmtId="49" fontId="4" fillId="0" borderId="0" xfId="3" applyNumberFormat="1" applyFont="1"/>
    <xf numFmtId="164" fontId="4" fillId="0" borderId="0" xfId="2" applyFont="1"/>
    <xf numFmtId="164" fontId="4" fillId="0" borderId="0" xfId="0" applyFont="1"/>
    <xf numFmtId="164" fontId="4" fillId="0" borderId="0" xfId="0" applyFont="1" applyAlignment="1">
      <alignment vertical="top" wrapText="1"/>
    </xf>
    <xf numFmtId="164" fontId="4" fillId="0" borderId="0" xfId="3" applyFont="1"/>
    <xf numFmtId="164" fontId="4" fillId="0" borderId="1" xfId="0" applyFont="1" applyBorder="1"/>
    <xf numFmtId="164" fontId="4" fillId="0" borderId="2" xfId="0" applyFont="1" applyBorder="1"/>
    <xf numFmtId="164" fontId="4" fillId="0" borderId="0" xfId="0" applyFont="1" applyAlignment="1">
      <alignment horizontal="centerContinuous"/>
    </xf>
    <xf numFmtId="164" fontId="4" fillId="0" borderId="3" xfId="0" applyFont="1" applyBorder="1"/>
    <xf numFmtId="164" fontId="4" fillId="0" borderId="4" xfId="0" applyFont="1" applyBorder="1"/>
    <xf numFmtId="164" fontId="4" fillId="0" borderId="0" xfId="0" applyFont="1" applyAlignment="1">
      <alignment horizontal="left"/>
    </xf>
    <xf numFmtId="164" fontId="4" fillId="0" borderId="5" xfId="0" applyFont="1" applyBorder="1"/>
    <xf numFmtId="164" fontId="4" fillId="0" borderId="6" xfId="0" applyFont="1" applyBorder="1"/>
    <xf numFmtId="164" fontId="4" fillId="0" borderId="7" xfId="0" applyFont="1" applyBorder="1"/>
    <xf numFmtId="164" fontId="4" fillId="0" borderId="0" xfId="2" applyFont="1" applyAlignment="1">
      <alignment horizontal="right"/>
    </xf>
    <xf numFmtId="164" fontId="4" fillId="0" borderId="0" xfId="2" applyFont="1" applyAlignment="1">
      <alignment horizontal="centerContinuous"/>
    </xf>
    <xf numFmtId="164" fontId="2" fillId="0" borderId="0" xfId="2" applyFont="1"/>
    <xf numFmtId="164" fontId="2" fillId="0" borderId="0" xfId="2" applyFont="1" applyAlignment="1">
      <alignment horizontal="left"/>
    </xf>
    <xf numFmtId="164" fontId="2" fillId="2" borderId="0" xfId="2" applyFont="1" applyFill="1"/>
    <xf numFmtId="164" fontId="4" fillId="0" borderId="0" xfId="2" applyFont="1" applyAlignment="1">
      <alignment horizontal="center"/>
    </xf>
    <xf numFmtId="164" fontId="32" fillId="0" borderId="0" xfId="2" applyFont="1"/>
    <xf numFmtId="164" fontId="4" fillId="0" borderId="0" xfId="2" quotePrefix="1" applyFont="1"/>
    <xf numFmtId="164" fontId="4" fillId="0" borderId="0" xfId="2" applyFont="1" applyAlignment="1">
      <alignment vertical="top"/>
    </xf>
    <xf numFmtId="164" fontId="4" fillId="0" borderId="0" xfId="0" applyFont="1" applyAlignment="1">
      <alignment horizontal="right" vertical="top" wrapText="1"/>
    </xf>
    <xf numFmtId="164" fontId="4" fillId="0" borderId="0" xfId="2" applyFont="1" applyProtection="1">
      <protection locked="0"/>
    </xf>
    <xf numFmtId="164" fontId="19" fillId="0" borderId="0" xfId="2" applyProtection="1">
      <protection locked="0"/>
    </xf>
    <xf numFmtId="164" fontId="0" fillId="0" borderId="0" xfId="0" quotePrefix="1" applyAlignment="1">
      <alignment horizontal="right"/>
    </xf>
    <xf numFmtId="164" fontId="33" fillId="0" borderId="0" xfId="2" applyFont="1" applyAlignment="1">
      <alignment horizontal="centerContinuous"/>
    </xf>
    <xf numFmtId="164" fontId="33" fillId="0" borderId="0" xfId="2" applyFont="1" applyAlignment="1">
      <alignment horizontal="right"/>
    </xf>
    <xf numFmtId="164" fontId="0" fillId="0" borderId="0" xfId="2" applyFont="1"/>
    <xf numFmtId="164" fontId="2" fillId="0" borderId="0" xfId="2" applyFont="1" applyAlignment="1">
      <alignment horizontal="right"/>
    </xf>
    <xf numFmtId="164" fontId="3" fillId="0" borderId="0" xfId="2" applyFont="1"/>
    <xf numFmtId="164" fontId="19" fillId="0" borderId="0" xfId="15"/>
    <xf numFmtId="164" fontId="2" fillId="0" borderId="0" xfId="15" applyFont="1" applyAlignment="1">
      <alignment horizontal="center"/>
    </xf>
    <xf numFmtId="164" fontId="4" fillId="0" borderId="0" xfId="15" applyFont="1"/>
    <xf numFmtId="164" fontId="25" fillId="0" borderId="0" xfId="15" applyFont="1"/>
    <xf numFmtId="164" fontId="8" fillId="0" borderId="0" xfId="0" applyFont="1" applyAlignment="1">
      <alignment horizontal="center"/>
    </xf>
    <xf numFmtId="164" fontId="2" fillId="3" borderId="0" xfId="2" applyFont="1" applyFill="1"/>
    <xf numFmtId="164" fontId="2" fillId="3" borderId="0" xfId="2" applyFont="1" applyFill="1" applyAlignment="1">
      <alignment horizontal="left"/>
    </xf>
    <xf numFmtId="164" fontId="2" fillId="3" borderId="0" xfId="2" applyFont="1" applyFill="1" applyAlignment="1">
      <alignment horizontal="right"/>
    </xf>
    <xf numFmtId="164" fontId="29" fillId="3" borderId="0" xfId="2" applyFont="1" applyFill="1" applyAlignment="1">
      <alignment horizontal="center"/>
    </xf>
    <xf numFmtId="164" fontId="2" fillId="3" borderId="0" xfId="2" applyFont="1" applyFill="1" applyAlignment="1">
      <alignment horizontal="centerContinuous"/>
    </xf>
    <xf numFmtId="164" fontId="4" fillId="3" borderId="0" xfId="2" applyFont="1" applyFill="1"/>
    <xf numFmtId="164" fontId="25" fillId="3" borderId="0" xfId="2" applyFont="1" applyFill="1"/>
    <xf numFmtId="164" fontId="19" fillId="3" borderId="0" xfId="2" applyFill="1"/>
    <xf numFmtId="164" fontId="30" fillId="3" borderId="0" xfId="2" applyFont="1" applyFill="1" applyAlignment="1">
      <alignment horizontal="center"/>
    </xf>
    <xf numFmtId="0" fontId="34" fillId="0" borderId="0" xfId="21"/>
    <xf numFmtId="0" fontId="2" fillId="0" borderId="0" xfId="21" applyFont="1" applyAlignment="1">
      <alignment horizontal="center"/>
    </xf>
    <xf numFmtId="0" fontId="34" fillId="0" borderId="8" xfId="21" applyBorder="1"/>
    <xf numFmtId="0" fontId="2" fillId="0" borderId="3" xfId="21" applyFont="1" applyBorder="1" applyAlignment="1">
      <alignment horizontal="center"/>
    </xf>
    <xf numFmtId="0" fontId="2" fillId="0" borderId="4" xfId="21" applyFont="1" applyBorder="1" applyAlignment="1">
      <alignment horizontal="center"/>
    </xf>
    <xf numFmtId="0" fontId="2" fillId="0" borderId="9" xfId="21" applyFont="1" applyBorder="1" applyAlignment="1">
      <alignment horizontal="center"/>
    </xf>
    <xf numFmtId="166" fontId="34" fillId="0" borderId="0" xfId="21" applyNumberFormat="1"/>
    <xf numFmtId="0" fontId="35" fillId="0" borderId="0" xfId="21" applyFont="1" applyAlignment="1">
      <alignment horizontal="left"/>
    </xf>
    <xf numFmtId="166" fontId="34" fillId="0" borderId="0" xfId="21" applyNumberFormat="1" applyAlignment="1">
      <alignment horizontal="center"/>
    </xf>
    <xf numFmtId="166" fontId="34" fillId="0" borderId="1" xfId="21" applyNumberFormat="1" applyBorder="1" applyAlignment="1">
      <alignment horizontal="center"/>
    </xf>
    <xf numFmtId="166" fontId="34" fillId="0" borderId="13" xfId="21" applyNumberFormat="1" applyBorder="1" applyAlignment="1">
      <alignment horizontal="center"/>
    </xf>
    <xf numFmtId="0" fontId="35" fillId="0" borderId="8" xfId="21" applyFont="1" applyBorder="1" applyAlignment="1">
      <alignment horizontal="left"/>
    </xf>
    <xf numFmtId="0" fontId="35" fillId="0" borderId="0" xfId="21" applyFont="1"/>
    <xf numFmtId="0" fontId="35" fillId="0" borderId="0" xfId="22" applyFont="1"/>
    <xf numFmtId="0" fontId="35" fillId="0" borderId="3" xfId="21" applyFont="1" applyBorder="1" applyAlignment="1">
      <alignment horizontal="center"/>
    </xf>
    <xf numFmtId="0" fontId="35" fillId="0" borderId="0" xfId="21" applyFont="1" applyAlignment="1">
      <alignment horizontal="center"/>
    </xf>
    <xf numFmtId="0" fontId="2" fillId="0" borderId="0" xfId="7" applyFont="1"/>
    <xf numFmtId="0" fontId="4" fillId="0" borderId="0" xfId="7"/>
    <xf numFmtId="0" fontId="19" fillId="0" borderId="0" xfId="7" applyFont="1"/>
    <xf numFmtId="0" fontId="4" fillId="0" borderId="0" xfId="7" applyAlignment="1">
      <alignment horizontal="left"/>
    </xf>
    <xf numFmtId="0" fontId="4" fillId="0" borderId="0" xfId="7" applyAlignment="1">
      <alignment horizontal="centerContinuous"/>
    </xf>
    <xf numFmtId="0" fontId="5" fillId="0" borderId="0" xfId="24" applyFont="1" applyAlignment="1">
      <alignment horizontal="right"/>
    </xf>
    <xf numFmtId="0" fontId="4" fillId="0" borderId="0" xfId="24"/>
    <xf numFmtId="0" fontId="4" fillId="0" borderId="0" xfId="24" applyAlignment="1">
      <alignment horizontal="left"/>
    </xf>
    <xf numFmtId="0" fontId="4" fillId="0" borderId="0" xfId="24" quotePrefix="1" applyAlignment="1">
      <alignment horizontal="center"/>
    </xf>
    <xf numFmtId="0" fontId="20" fillId="0" borderId="0" xfId="24" applyFont="1"/>
    <xf numFmtId="0" fontId="36" fillId="0" borderId="0" xfId="7" applyFont="1"/>
    <xf numFmtId="0" fontId="2" fillId="0" borderId="16" xfId="7" applyFont="1" applyBorder="1" applyAlignment="1">
      <alignment horizontal="center"/>
    </xf>
    <xf numFmtId="0" fontId="2" fillId="0" borderId="17" xfId="7" applyFont="1" applyBorder="1" applyAlignment="1">
      <alignment horizontal="center"/>
    </xf>
    <xf numFmtId="0" fontId="2" fillId="0" borderId="18" xfId="7" applyFont="1" applyBorder="1" applyAlignment="1">
      <alignment horizontal="center"/>
    </xf>
    <xf numFmtId="0" fontId="4" fillId="0" borderId="0" xfId="7" applyAlignment="1">
      <alignment horizontal="center"/>
    </xf>
    <xf numFmtId="0" fontId="4" fillId="0" borderId="0" xfId="7" applyAlignment="1">
      <alignment horizontal="right"/>
    </xf>
    <xf numFmtId="0" fontId="38" fillId="0" borderId="0" xfId="25" applyFont="1" applyAlignment="1">
      <alignment horizontal="center"/>
    </xf>
    <xf numFmtId="0" fontId="4" fillId="0" borderId="0" xfId="25"/>
    <xf numFmtId="0" fontId="2" fillId="0" borderId="0" xfId="25" applyFont="1" applyAlignment="1">
      <alignment horizontal="center"/>
    </xf>
    <xf numFmtId="0" fontId="2" fillId="0" borderId="0" xfId="25" applyFont="1" applyAlignment="1">
      <alignment horizontal="left"/>
    </xf>
    <xf numFmtId="0" fontId="2" fillId="0" borderId="14" xfId="25" applyFont="1" applyBorder="1" applyAlignment="1">
      <alignment horizontal="left"/>
    </xf>
    <xf numFmtId="0" fontId="2" fillId="0" borderId="18" xfId="25" applyFont="1" applyBorder="1" applyAlignment="1">
      <alignment horizontal="left"/>
    </xf>
    <xf numFmtId="0" fontId="2" fillId="0" borderId="19" xfId="25" applyFont="1" applyBorder="1" applyAlignment="1">
      <alignment horizontal="left"/>
    </xf>
    <xf numFmtId="0" fontId="2" fillId="0" borderId="33" xfId="25" applyFont="1" applyBorder="1" applyAlignment="1">
      <alignment horizontal="left"/>
    </xf>
    <xf numFmtId="0" fontId="2" fillId="0" borderId="35" xfId="25" applyFont="1" applyBorder="1" applyAlignment="1">
      <alignment horizontal="left"/>
    </xf>
    <xf numFmtId="0" fontId="2" fillId="0" borderId="36" xfId="25" applyFont="1" applyBorder="1" applyAlignment="1">
      <alignment horizontal="left"/>
    </xf>
    <xf numFmtId="0" fontId="2" fillId="0" borderId="19" xfId="25" applyFont="1" applyBorder="1" applyAlignment="1">
      <alignment horizontal="right"/>
    </xf>
    <xf numFmtId="0" fontId="2" fillId="0" borderId="33" xfId="25" applyFont="1" applyBorder="1" applyAlignment="1">
      <alignment horizontal="right"/>
    </xf>
    <xf numFmtId="0" fontId="2" fillId="0" borderId="0" xfId="25" applyFont="1"/>
    <xf numFmtId="0" fontId="4" fillId="0" borderId="19" xfId="25" applyBorder="1" applyAlignment="1">
      <alignment horizontal="left"/>
    </xf>
    <xf numFmtId="0" fontId="2" fillId="0" borderId="38" xfId="25" applyFont="1" applyBorder="1" applyAlignment="1">
      <alignment horizontal="right"/>
    </xf>
    <xf numFmtId="0" fontId="4" fillId="0" borderId="0" xfId="25" applyAlignment="1">
      <alignment horizontal="center"/>
    </xf>
    <xf numFmtId="0" fontId="4" fillId="0" borderId="0" xfId="25" applyAlignment="1">
      <alignment horizontal="left"/>
    </xf>
    <xf numFmtId="0" fontId="4" fillId="0" borderId="35" xfId="25" applyBorder="1" applyAlignment="1">
      <alignment horizontal="center"/>
    </xf>
    <xf numFmtId="0" fontId="4" fillId="0" borderId="36" xfId="25" applyBorder="1" applyAlignment="1">
      <alignment horizontal="right"/>
    </xf>
    <xf numFmtId="0" fontId="4" fillId="0" borderId="19" xfId="25" applyBorder="1" applyAlignment="1">
      <alignment horizontal="center"/>
    </xf>
    <xf numFmtId="0" fontId="4" fillId="0" borderId="33" xfId="25" applyBorder="1" applyAlignment="1">
      <alignment horizontal="center"/>
    </xf>
    <xf numFmtId="0" fontId="4" fillId="0" borderId="21" xfId="25" applyBorder="1" applyAlignment="1">
      <alignment horizontal="center"/>
    </xf>
    <xf numFmtId="0" fontId="4" fillId="0" borderId="25" xfId="25" applyBorder="1" applyAlignment="1">
      <alignment horizontal="center"/>
    </xf>
    <xf numFmtId="0" fontId="4" fillId="0" borderId="34" xfId="25" applyBorder="1" applyAlignment="1">
      <alignment horizontal="left"/>
    </xf>
    <xf numFmtId="0" fontId="35" fillId="0" borderId="34" xfId="25" applyFont="1" applyBorder="1" applyAlignment="1">
      <alignment horizontal="center"/>
    </xf>
    <xf numFmtId="0" fontId="35" fillId="0" borderId="0" xfId="25" applyFont="1" applyAlignment="1">
      <alignment horizontal="center"/>
    </xf>
    <xf numFmtId="0" fontId="35" fillId="0" borderId="0" xfId="25" applyFont="1" applyAlignment="1">
      <alignment horizontal="left"/>
    </xf>
    <xf numFmtId="0" fontId="2" fillId="0" borderId="34" xfId="25" applyFont="1" applyBorder="1" applyAlignment="1">
      <alignment horizontal="left"/>
    </xf>
    <xf numFmtId="0" fontId="2" fillId="0" borderId="6" xfId="25" applyFont="1" applyBorder="1" applyAlignment="1">
      <alignment horizontal="left"/>
    </xf>
    <xf numFmtId="0" fontId="4" fillId="0" borderId="6" xfId="25" applyBorder="1" applyAlignment="1">
      <alignment horizontal="right"/>
    </xf>
    <xf numFmtId="0" fontId="4" fillId="0" borderId="42" xfId="25" applyBorder="1" applyAlignment="1">
      <alignment horizontal="center"/>
    </xf>
    <xf numFmtId="0" fontId="5" fillId="0" borderId="0" xfId="25" applyFont="1" applyAlignment="1">
      <alignment horizontal="right"/>
    </xf>
    <xf numFmtId="164" fontId="40" fillId="0" borderId="0" xfId="26" applyFont="1" applyAlignment="1">
      <alignment horizontal="centerContinuous"/>
    </xf>
    <xf numFmtId="164" fontId="19" fillId="0" borderId="0" xfId="26"/>
    <xf numFmtId="164" fontId="29" fillId="0" borderId="0" xfId="26" applyFont="1" applyAlignment="1">
      <alignment horizontal="center"/>
    </xf>
    <xf numFmtId="164" fontId="41" fillId="0" borderId="0" xfId="26" applyFont="1" applyAlignment="1">
      <alignment horizontal="center"/>
    </xf>
    <xf numFmtId="164" fontId="20" fillId="0" borderId="0" xfId="26" applyFont="1" applyAlignment="1">
      <alignment horizontal="left"/>
    </xf>
    <xf numFmtId="164" fontId="6" fillId="0" borderId="0" xfId="26" applyFont="1"/>
    <xf numFmtId="164" fontId="7" fillId="0" borderId="0" xfId="26" applyFont="1"/>
    <xf numFmtId="164" fontId="43" fillId="0" borderId="0" xfId="26" applyFont="1"/>
    <xf numFmtId="164" fontId="4" fillId="0" borderId="0" xfId="26" applyFont="1" applyAlignment="1">
      <alignment horizontal="left"/>
    </xf>
    <xf numFmtId="164" fontId="6" fillId="0" borderId="0" xfId="26" applyFont="1" applyAlignment="1">
      <alignment horizontal="center"/>
    </xf>
    <xf numFmtId="164" fontId="44" fillId="0" borderId="0" xfId="26" applyFont="1" applyAlignment="1">
      <alignment horizontal="left"/>
    </xf>
    <xf numFmtId="164" fontId="4" fillId="0" borderId="0" xfId="26" applyFont="1"/>
    <xf numFmtId="164" fontId="19" fillId="0" borderId="0" xfId="23"/>
    <xf numFmtId="164" fontId="4" fillId="0" borderId="0" xfId="23" applyFont="1"/>
    <xf numFmtId="164" fontId="40" fillId="0" borderId="0" xfId="23" applyFont="1"/>
    <xf numFmtId="164" fontId="49" fillId="0" borderId="0" xfId="23" applyFont="1"/>
    <xf numFmtId="164" fontId="4" fillId="0" borderId="6" xfId="23" applyFont="1" applyBorder="1"/>
    <xf numFmtId="164" fontId="40" fillId="0" borderId="6" xfId="23" applyFont="1" applyBorder="1"/>
    <xf numFmtId="164" fontId="19" fillId="0" borderId="8" xfId="23" applyBorder="1"/>
    <xf numFmtId="164" fontId="25" fillId="0" borderId="1" xfId="23" applyFont="1" applyBorder="1"/>
    <xf numFmtId="164" fontId="25" fillId="0" borderId="0" xfId="23" applyFont="1"/>
    <xf numFmtId="164" fontId="25" fillId="0" borderId="0" xfId="23" applyFont="1" applyAlignment="1">
      <alignment horizontal="center"/>
    </xf>
    <xf numFmtId="164" fontId="25" fillId="0" borderId="2" xfId="23" applyFont="1" applyBorder="1"/>
    <xf numFmtId="164" fontId="19" fillId="0" borderId="3" xfId="23" applyBorder="1"/>
    <xf numFmtId="164" fontId="25" fillId="0" borderId="4" xfId="23" applyFont="1" applyBorder="1"/>
    <xf numFmtId="164" fontId="25" fillId="0" borderId="4" xfId="23" applyFont="1" applyBorder="1" applyAlignment="1">
      <alignment horizontal="center"/>
    </xf>
    <xf numFmtId="164" fontId="50" fillId="0" borderId="0" xfId="23" applyFont="1" applyAlignment="1">
      <alignment horizontal="center"/>
    </xf>
    <xf numFmtId="164" fontId="19" fillId="0" borderId="0" xfId="23" applyAlignment="1">
      <alignment horizontal="center"/>
    </xf>
    <xf numFmtId="164" fontId="19" fillId="0" borderId="4" xfId="23" applyBorder="1" applyAlignment="1">
      <alignment horizontal="center"/>
    </xf>
    <xf numFmtId="164" fontId="19" fillId="3" borderId="3" xfId="23" applyFill="1" applyBorder="1"/>
    <xf numFmtId="164" fontId="19" fillId="3" borderId="0" xfId="23" applyFill="1" applyAlignment="1">
      <alignment horizontal="center"/>
    </xf>
    <xf numFmtId="167" fontId="19" fillId="3" borderId="4" xfId="23" applyNumberFormat="1" applyFill="1" applyBorder="1" applyAlignment="1">
      <alignment horizontal="center"/>
    </xf>
    <xf numFmtId="167" fontId="19" fillId="0" borderId="0" xfId="23" applyNumberFormat="1" applyAlignment="1">
      <alignment horizontal="center"/>
    </xf>
    <xf numFmtId="167" fontId="19" fillId="0" borderId="4" xfId="23" applyNumberFormat="1" applyBorder="1" applyAlignment="1">
      <alignment horizontal="center"/>
    </xf>
    <xf numFmtId="164" fontId="19" fillId="3" borderId="4" xfId="23" applyFill="1" applyBorder="1" applyAlignment="1">
      <alignment horizontal="center"/>
    </xf>
    <xf numFmtId="164" fontId="19" fillId="0" borderId="5" xfId="23" applyBorder="1"/>
    <xf numFmtId="164" fontId="19" fillId="0" borderId="6" xfId="23" applyBorder="1" applyAlignment="1">
      <alignment horizontal="center"/>
    </xf>
    <xf numFmtId="164" fontId="45" fillId="0" borderId="0" xfId="23" applyFont="1" applyAlignment="1">
      <alignment horizontal="right"/>
    </xf>
    <xf numFmtId="164" fontId="4" fillId="0" borderId="0" xfId="27" applyFont="1"/>
    <xf numFmtId="39" fontId="4" fillId="0" borderId="0" xfId="23" applyNumberFormat="1" applyFont="1"/>
    <xf numFmtId="164" fontId="28" fillId="0" borderId="0" xfId="23" applyFont="1"/>
    <xf numFmtId="39" fontId="19" fillId="0" borderId="0" xfId="23" applyNumberFormat="1"/>
    <xf numFmtId="164" fontId="19" fillId="0" borderId="2" xfId="23" applyBorder="1"/>
    <xf numFmtId="164" fontId="19" fillId="0" borderId="4" xfId="23" applyBorder="1"/>
    <xf numFmtId="164" fontId="19" fillId="0" borderId="3" xfId="23" applyBorder="1" applyAlignment="1">
      <alignment wrapText="1"/>
    </xf>
    <xf numFmtId="164" fontId="50" fillId="0" borderId="0" xfId="23" applyFont="1" applyAlignment="1">
      <alignment horizontal="center" wrapText="1"/>
    </xf>
    <xf numFmtId="164" fontId="19" fillId="3" borderId="5" xfId="23" applyFill="1" applyBorder="1"/>
    <xf numFmtId="164" fontId="19" fillId="3" borderId="6" xfId="23" applyFill="1" applyBorder="1" applyAlignment="1">
      <alignment horizontal="center"/>
    </xf>
    <xf numFmtId="167" fontId="19" fillId="3" borderId="7" xfId="23" applyNumberFormat="1" applyFill="1" applyBorder="1" applyAlignment="1">
      <alignment horizontal="center"/>
    </xf>
    <xf numFmtId="164" fontId="53" fillId="0" borderId="0" xfId="23" applyFont="1"/>
    <xf numFmtId="164" fontId="20" fillId="0" borderId="0" xfId="27" applyFont="1"/>
    <xf numFmtId="164" fontId="20" fillId="0" borderId="0" xfId="23" applyFont="1"/>
    <xf numFmtId="164" fontId="51" fillId="0" borderId="0" xfId="23" applyFont="1"/>
    <xf numFmtId="164" fontId="54" fillId="0" borderId="0" xfId="23" applyFont="1"/>
    <xf numFmtId="0" fontId="6" fillId="0" borderId="0" xfId="15" applyNumberFormat="1" applyFont="1" applyAlignment="1">
      <alignment wrapText="1"/>
    </xf>
    <xf numFmtId="164" fontId="23" fillId="0" borderId="0" xfId="15" applyFont="1" applyAlignment="1">
      <alignment horizontal="center"/>
    </xf>
    <xf numFmtId="164" fontId="4" fillId="0" borderId="0" xfId="15" applyFont="1" applyAlignment="1">
      <alignment horizontal="left"/>
    </xf>
    <xf numFmtId="164" fontId="5" fillId="0" borderId="0" xfId="15" applyFont="1" applyAlignment="1">
      <alignment horizontal="left" wrapText="1"/>
    </xf>
    <xf numFmtId="164" fontId="27" fillId="0" borderId="0" xfId="15" applyFont="1" applyAlignment="1">
      <alignment wrapText="1"/>
    </xf>
    <xf numFmtId="0" fontId="4" fillId="0" borderId="0" xfId="1" applyNumberFormat="1" applyFont="1" applyAlignment="1" applyProtection="1">
      <alignment wrapText="1"/>
    </xf>
    <xf numFmtId="164" fontId="4" fillId="0" borderId="0" xfId="15" applyFont="1" applyAlignment="1">
      <alignment horizontal="right"/>
    </xf>
    <xf numFmtId="164" fontId="24" fillId="0" borderId="0" xfId="1" applyNumberFormat="1" applyAlignment="1" applyProtection="1"/>
    <xf numFmtId="164" fontId="0" fillId="0" borderId="0" xfId="0" applyAlignment="1">
      <alignment wrapText="1"/>
    </xf>
    <xf numFmtId="164" fontId="4" fillId="0" borderId="0" xfId="2" applyFont="1" applyAlignment="1">
      <alignment wrapText="1"/>
    </xf>
    <xf numFmtId="0" fontId="24" fillId="0" borderId="0" xfId="1" applyBorder="1" applyAlignment="1" applyProtection="1"/>
    <xf numFmtId="0" fontId="6" fillId="0" borderId="0" xfId="15" applyNumberFormat="1" applyFont="1" applyAlignment="1">
      <alignment horizontal="right"/>
    </xf>
    <xf numFmtId="0" fontId="4" fillId="3" borderId="11" xfId="7" applyFill="1" applyBorder="1" applyAlignment="1">
      <alignment horizontal="center" vertical="center"/>
    </xf>
    <xf numFmtId="0" fontId="4" fillId="3" borderId="46" xfId="7" applyFill="1" applyBorder="1" applyAlignment="1">
      <alignment horizontal="center" vertical="center"/>
    </xf>
    <xf numFmtId="0" fontId="4" fillId="4" borderId="46" xfId="7" applyFill="1" applyBorder="1" applyAlignment="1">
      <alignment horizontal="center" vertical="center"/>
    </xf>
    <xf numFmtId="0" fontId="4" fillId="4" borderId="11" xfId="7" applyFill="1" applyBorder="1" applyAlignment="1">
      <alignment horizontal="center" vertical="center"/>
    </xf>
    <xf numFmtId="0" fontId="2" fillId="0" borderId="12" xfId="21" applyFont="1" applyBorder="1" applyAlignment="1">
      <alignment horizontal="center"/>
    </xf>
    <xf numFmtId="0" fontId="2" fillId="3" borderId="12" xfId="21" applyFont="1" applyFill="1" applyBorder="1" applyAlignment="1">
      <alignment horizontal="center"/>
    </xf>
    <xf numFmtId="0" fontId="2" fillId="3" borderId="5" xfId="21" applyFont="1" applyFill="1" applyBorder="1" applyAlignment="1">
      <alignment horizontal="center"/>
    </xf>
    <xf numFmtId="0" fontId="34" fillId="0" borderId="14" xfId="21" applyBorder="1"/>
    <xf numFmtId="0" fontId="34" fillId="0" borderId="15" xfId="21" applyBorder="1"/>
    <xf numFmtId="0" fontId="34" fillId="0" borderId="16" xfId="21" applyBorder="1"/>
    <xf numFmtId="0" fontId="34" fillId="0" borderId="17" xfId="21" applyBorder="1"/>
    <xf numFmtId="0" fontId="34" fillId="0" borderId="48" xfId="21" applyBorder="1"/>
    <xf numFmtId="0" fontId="2" fillId="0" borderId="19" xfId="21" applyFont="1" applyBorder="1" applyAlignment="1">
      <alignment horizontal="center"/>
    </xf>
    <xf numFmtId="0" fontId="2" fillId="0" borderId="20" xfId="21" applyFont="1" applyBorder="1" applyAlignment="1">
      <alignment horizontal="center"/>
    </xf>
    <xf numFmtId="0" fontId="34" fillId="0" borderId="21" xfId="21" applyBorder="1"/>
    <xf numFmtId="0" fontId="34" fillId="0" borderId="22" xfId="21" applyBorder="1"/>
    <xf numFmtId="0" fontId="34" fillId="0" borderId="23" xfId="21" applyBorder="1"/>
    <xf numFmtId="0" fontId="34" fillId="0" borderId="24" xfId="21" applyBorder="1"/>
    <xf numFmtId="0" fontId="2" fillId="0" borderId="24" xfId="21" applyFont="1" applyBorder="1" applyAlignment="1">
      <alignment horizontal="center"/>
    </xf>
    <xf numFmtId="0" fontId="34" fillId="0" borderId="45" xfId="21" applyBorder="1"/>
    <xf numFmtId="0" fontId="4" fillId="3" borderId="7" xfId="21" applyFont="1" applyFill="1" applyBorder="1" applyAlignment="1">
      <alignment horizontal="center"/>
    </xf>
    <xf numFmtId="166" fontId="19" fillId="3" borderId="10" xfId="15" applyNumberFormat="1" applyFill="1" applyBorder="1" applyAlignment="1">
      <alignment horizontal="center"/>
    </xf>
    <xf numFmtId="166" fontId="19" fillId="3" borderId="5" xfId="15" applyNumberFormat="1" applyFill="1" applyBorder="1" applyAlignment="1">
      <alignment horizontal="center"/>
    </xf>
    <xf numFmtId="0" fontId="4" fillId="0" borderId="49" xfId="21" applyFont="1" applyBorder="1" applyAlignment="1">
      <alignment horizontal="center"/>
    </xf>
    <xf numFmtId="166" fontId="19" fillId="0" borderId="11" xfId="15" applyNumberFormat="1" applyBorder="1" applyAlignment="1">
      <alignment horizontal="center"/>
    </xf>
    <xf numFmtId="166" fontId="19" fillId="0" borderId="12" xfId="15" applyNumberFormat="1" applyBorder="1" applyAlignment="1">
      <alignment horizontal="center"/>
    </xf>
    <xf numFmtId="0" fontId="4" fillId="3" borderId="49" xfId="21" applyFont="1" applyFill="1" applyBorder="1" applyAlignment="1">
      <alignment horizontal="center"/>
    </xf>
    <xf numFmtId="166" fontId="19" fillId="3" borderId="11" xfId="15" applyNumberFormat="1" applyFill="1" applyBorder="1" applyAlignment="1">
      <alignment horizontal="center"/>
    </xf>
    <xf numFmtId="166" fontId="19" fillId="3" borderId="12" xfId="15" applyNumberFormat="1" applyFill="1" applyBorder="1" applyAlignment="1">
      <alignment horizontal="center"/>
    </xf>
    <xf numFmtId="0" fontId="4" fillId="0" borderId="47" xfId="7" applyBorder="1" applyAlignment="1">
      <alignment horizontal="center" vertical="center"/>
    </xf>
    <xf numFmtId="0" fontId="4" fillId="0" borderId="32" xfId="7" applyBorder="1" applyAlignment="1">
      <alignment horizontal="center" vertical="center"/>
    </xf>
    <xf numFmtId="0" fontId="4" fillId="0" borderId="0" xfId="11" applyAlignment="1">
      <alignment horizontal="right"/>
    </xf>
    <xf numFmtId="0" fontId="6" fillId="5" borderId="0" xfId="11" applyFont="1" applyFill="1" applyAlignment="1">
      <alignment horizontal="center"/>
    </xf>
    <xf numFmtId="0" fontId="6" fillId="6" borderId="0" xfId="11" applyFont="1" applyFill="1" applyAlignment="1">
      <alignment horizontal="center"/>
    </xf>
    <xf numFmtId="0" fontId="6" fillId="0" borderId="0" xfId="11" applyFont="1" applyAlignment="1">
      <alignment horizontal="center"/>
    </xf>
    <xf numFmtId="2" fontId="6" fillId="0" borderId="0" xfId="11" applyNumberFormat="1" applyFont="1" applyAlignment="1">
      <alignment horizontal="center"/>
    </xf>
    <xf numFmtId="10" fontId="6" fillId="0" borderId="0" xfId="11" applyNumberFormat="1" applyFont="1" applyAlignment="1">
      <alignment horizontal="center"/>
    </xf>
    <xf numFmtId="10" fontId="6" fillId="6" borderId="0" xfId="11" applyNumberFormat="1" applyFont="1" applyFill="1" applyAlignment="1">
      <alignment horizontal="center"/>
    </xf>
    <xf numFmtId="10" fontId="6" fillId="7" borderId="0" xfId="11" applyNumberFormat="1" applyFont="1" applyFill="1" applyAlignment="1">
      <alignment horizontal="center"/>
    </xf>
    <xf numFmtId="0" fontId="6" fillId="8" borderId="11" xfId="11" applyFont="1" applyFill="1" applyBorder="1"/>
    <xf numFmtId="0" fontId="6" fillId="0" borderId="0" xfId="11" applyFont="1"/>
    <xf numFmtId="0" fontId="4" fillId="0" borderId="0" xfId="11"/>
    <xf numFmtId="9" fontId="6" fillId="0" borderId="0" xfId="11" applyNumberFormat="1" applyFont="1" applyAlignment="1" applyProtection="1">
      <alignment horizontal="center"/>
      <protection locked="0"/>
    </xf>
    <xf numFmtId="9" fontId="6" fillId="6" borderId="0" xfId="16" applyFont="1" applyFill="1" applyAlignment="1">
      <alignment horizontal="center"/>
    </xf>
    <xf numFmtId="0" fontId="6" fillId="6" borderId="11" xfId="11" applyFont="1" applyFill="1" applyBorder="1" applyAlignment="1">
      <alignment horizontal="right"/>
    </xf>
    <xf numFmtId="0" fontId="6" fillId="0" borderId="0" xfId="11" applyFont="1" applyAlignment="1" applyProtection="1">
      <alignment horizontal="center"/>
      <protection locked="0"/>
    </xf>
    <xf numFmtId="0" fontId="6" fillId="6" borderId="0" xfId="11" applyFont="1" applyFill="1" applyAlignment="1" applyProtection="1">
      <alignment horizontal="center"/>
      <protection locked="0"/>
    </xf>
    <xf numFmtId="0" fontId="6" fillId="7" borderId="11" xfId="11" applyFont="1" applyFill="1" applyBorder="1" applyAlignment="1">
      <alignment horizontal="right"/>
    </xf>
    <xf numFmtId="168" fontId="4" fillId="0" borderId="0" xfId="11" applyNumberFormat="1"/>
    <xf numFmtId="168" fontId="6" fillId="0" borderId="0" xfId="11" applyNumberFormat="1" applyFont="1" applyAlignment="1">
      <alignment horizontal="center"/>
    </xf>
    <xf numFmtId="0" fontId="6" fillId="0" borderId="0" xfId="11" applyFont="1" applyAlignment="1">
      <alignment horizontal="right"/>
    </xf>
    <xf numFmtId="168" fontId="4" fillId="6" borderId="0" xfId="11" applyNumberFormat="1" applyFill="1"/>
    <xf numFmtId="0" fontId="6" fillId="0" borderId="0" xfId="11" applyFont="1" applyAlignment="1">
      <alignment horizontal="center" wrapText="1"/>
    </xf>
    <xf numFmtId="0" fontId="59" fillId="6" borderId="0" xfId="11" applyFont="1" applyFill="1" applyAlignment="1">
      <alignment horizontal="center" wrapText="1"/>
    </xf>
    <xf numFmtId="0" fontId="59" fillId="0" borderId="0" xfId="11" applyFont="1" applyAlignment="1">
      <alignment horizontal="center" wrapText="1"/>
    </xf>
    <xf numFmtId="0" fontId="6" fillId="6" borderId="0" xfId="11" applyFont="1" applyFill="1" applyAlignment="1">
      <alignment horizontal="center" wrapText="1"/>
    </xf>
    <xf numFmtId="0" fontId="6" fillId="7" borderId="0" xfId="11" applyFont="1" applyFill="1" applyAlignment="1">
      <alignment horizontal="center" wrapText="1"/>
    </xf>
    <xf numFmtId="0" fontId="5" fillId="0" borderId="0" xfId="11" applyFont="1" applyAlignment="1">
      <alignment horizontal="center"/>
    </xf>
    <xf numFmtId="2" fontId="4" fillId="6" borderId="0" xfId="11" applyNumberFormat="1" applyFill="1" applyAlignment="1">
      <alignment horizontal="center"/>
    </xf>
    <xf numFmtId="2" fontId="4" fillId="0" borderId="0" xfId="11" applyNumberFormat="1" applyAlignment="1">
      <alignment horizontal="center"/>
    </xf>
    <xf numFmtId="2" fontId="6" fillId="6" borderId="0" xfId="11" applyNumberFormat="1" applyFont="1" applyFill="1" applyAlignment="1">
      <alignment horizontal="center"/>
    </xf>
    <xf numFmtId="2" fontId="6" fillId="7" borderId="0" xfId="11" applyNumberFormat="1" applyFont="1" applyFill="1" applyAlignment="1">
      <alignment horizontal="center"/>
    </xf>
    <xf numFmtId="0" fontId="4" fillId="0" borderId="0" xfId="11" applyAlignment="1">
      <alignment horizontal="center"/>
    </xf>
    <xf numFmtId="2" fontId="4" fillId="7" borderId="0" xfId="11" applyNumberFormat="1" applyFill="1" applyAlignment="1">
      <alignment horizontal="center"/>
    </xf>
    <xf numFmtId="0" fontId="5" fillId="3" borderId="0" xfId="11" applyFont="1" applyFill="1" applyAlignment="1">
      <alignment horizontal="center"/>
    </xf>
    <xf numFmtId="8" fontId="6" fillId="0" borderId="0" xfId="8" applyNumberFormat="1" applyFont="1"/>
    <xf numFmtId="2" fontId="6" fillId="0" borderId="0" xfId="11" applyNumberFormat="1" applyFont="1"/>
    <xf numFmtId="2" fontId="4" fillId="0" borderId="0" xfId="11" applyNumberFormat="1"/>
    <xf numFmtId="0" fontId="6" fillId="0" borderId="0" xfId="8" applyNumberFormat="1" applyFont="1"/>
    <xf numFmtId="8" fontId="6" fillId="0" borderId="0" xfId="11" applyNumberFormat="1" applyFont="1"/>
    <xf numFmtId="169" fontId="6" fillId="0" borderId="0" xfId="8" applyNumberFormat="1" applyFont="1"/>
    <xf numFmtId="170" fontId="6" fillId="0" borderId="0" xfId="11" applyNumberFormat="1" applyFont="1"/>
    <xf numFmtId="43" fontId="6" fillId="0" borderId="0" xfId="8" applyFont="1"/>
    <xf numFmtId="164" fontId="19" fillId="3" borderId="8" xfId="23" applyFill="1" applyBorder="1"/>
    <xf numFmtId="164" fontId="19" fillId="3" borderId="1" xfId="23" applyFill="1" applyBorder="1" applyAlignment="1">
      <alignment horizontal="center"/>
    </xf>
    <xf numFmtId="167" fontId="19" fillId="3" borderId="2" xfId="23" applyNumberFormat="1" applyFill="1" applyBorder="1" applyAlignment="1">
      <alignment horizontal="center"/>
    </xf>
    <xf numFmtId="0" fontId="4" fillId="3" borderId="11" xfId="7" applyFill="1" applyBorder="1" applyAlignment="1">
      <alignment horizontal="center"/>
    </xf>
    <xf numFmtId="0" fontId="2" fillId="0" borderId="50" xfId="7" applyFont="1" applyBorder="1" applyAlignment="1">
      <alignment horizontal="center" vertical="center"/>
    </xf>
    <xf numFmtId="0" fontId="2" fillId="0" borderId="28" xfId="7" applyFont="1" applyBorder="1" applyAlignment="1">
      <alignment horizontal="center" vertical="center"/>
    </xf>
    <xf numFmtId="0" fontId="2" fillId="0" borderId="16" xfId="10" applyFont="1" applyBorder="1" applyAlignment="1">
      <alignment horizontal="center"/>
    </xf>
    <xf numFmtId="0" fontId="2" fillId="0" borderId="17" xfId="10" applyFont="1" applyBorder="1" applyAlignment="1">
      <alignment horizontal="center"/>
    </xf>
    <xf numFmtId="0" fontId="2" fillId="0" borderId="9" xfId="10" applyFont="1" applyBorder="1" applyAlignment="1">
      <alignment horizontal="center"/>
    </xf>
    <xf numFmtId="0" fontId="2" fillId="0" borderId="26" xfId="10" applyFont="1" applyBorder="1" applyAlignment="1">
      <alignment horizontal="center"/>
    </xf>
    <xf numFmtId="0" fontId="2" fillId="0" borderId="27" xfId="10" applyFont="1" applyBorder="1" applyAlignment="1">
      <alignment horizontal="center"/>
    </xf>
    <xf numFmtId="0" fontId="4" fillId="0" borderId="30" xfId="10" applyBorder="1" applyAlignment="1">
      <alignment horizontal="center"/>
    </xf>
    <xf numFmtId="0" fontId="4" fillId="0" borderId="13" xfId="10" applyBorder="1" applyAlignment="1">
      <alignment horizontal="center"/>
    </xf>
    <xf numFmtId="0" fontId="4" fillId="3" borderId="30" xfId="10" applyFill="1" applyBorder="1" applyAlignment="1">
      <alignment horizontal="center"/>
    </xf>
    <xf numFmtId="0" fontId="4" fillId="3" borderId="13" xfId="10" applyFill="1" applyBorder="1" applyAlignment="1">
      <alignment horizontal="center"/>
    </xf>
    <xf numFmtId="0" fontId="4" fillId="0" borderId="21" xfId="10" applyBorder="1" applyAlignment="1">
      <alignment horizontal="center"/>
    </xf>
    <xf numFmtId="0" fontId="2" fillId="0" borderId="33" xfId="25" applyFont="1" applyBorder="1" applyAlignment="1">
      <alignment horizontal="center"/>
    </xf>
    <xf numFmtId="0" fontId="2" fillId="0" borderId="9" xfId="7" applyFont="1" applyBorder="1" applyAlignment="1">
      <alignment horizontal="center"/>
    </xf>
    <xf numFmtId="0" fontId="2" fillId="0" borderId="3" xfId="7" applyFont="1" applyBorder="1" applyAlignment="1">
      <alignment horizontal="center"/>
    </xf>
    <xf numFmtId="0" fontId="2" fillId="0" borderId="33" xfId="7" applyFont="1" applyBorder="1" applyAlignment="1">
      <alignment horizontal="center"/>
    </xf>
    <xf numFmtId="0" fontId="37" fillId="0" borderId="28" xfId="7" applyFont="1" applyBorder="1" applyAlignment="1">
      <alignment horizontal="center"/>
    </xf>
    <xf numFmtId="0" fontId="37" fillId="0" borderId="29" xfId="7" applyFont="1" applyBorder="1" applyAlignment="1">
      <alignment horizontal="center"/>
    </xf>
    <xf numFmtId="0" fontId="4" fillId="0" borderId="11" xfId="7" applyBorder="1" applyAlignment="1">
      <alignment horizontal="center"/>
    </xf>
    <xf numFmtId="0" fontId="4" fillId="0" borderId="31" xfId="7" applyBorder="1" applyAlignment="1">
      <alignment horizontal="center"/>
    </xf>
    <xf numFmtId="0" fontId="10" fillId="0" borderId="31" xfId="7" applyFont="1" applyBorder="1" applyAlignment="1">
      <alignment horizontal="center"/>
    </xf>
    <xf numFmtId="0" fontId="60" fillId="0" borderId="11" xfId="7" applyFont="1" applyBorder="1" applyAlignment="1">
      <alignment horizontal="center"/>
    </xf>
    <xf numFmtId="0" fontId="4" fillId="0" borderId="32" xfId="7" applyBorder="1" applyAlignment="1">
      <alignment horizontal="center"/>
    </xf>
    <xf numFmtId="0" fontId="2" fillId="0" borderId="20" xfId="7" applyFont="1" applyBorder="1" applyAlignment="1">
      <alignment horizontal="center"/>
    </xf>
    <xf numFmtId="0" fontId="4" fillId="3" borderId="31" xfId="7" applyFill="1" applyBorder="1" applyAlignment="1">
      <alignment horizontal="center"/>
    </xf>
    <xf numFmtId="0" fontId="10" fillId="3" borderId="11" xfId="7" applyFont="1" applyFill="1" applyBorder="1" applyAlignment="1">
      <alignment horizontal="center"/>
    </xf>
    <xf numFmtId="0" fontId="60" fillId="3" borderId="11" xfId="7" applyFont="1" applyFill="1" applyBorder="1" applyAlignment="1">
      <alignment horizontal="center"/>
    </xf>
    <xf numFmtId="0" fontId="2" fillId="0" borderId="23" xfId="10" applyFont="1" applyBorder="1" applyAlignment="1">
      <alignment horizontal="center"/>
    </xf>
    <xf numFmtId="0" fontId="2" fillId="0" borderId="24" xfId="10" applyFont="1" applyBorder="1" applyAlignment="1">
      <alignment horizontal="center"/>
    </xf>
    <xf numFmtId="0" fontId="37" fillId="0" borderId="28" xfId="10" applyFont="1" applyBorder="1" applyAlignment="1">
      <alignment horizontal="center"/>
    </xf>
    <xf numFmtId="0" fontId="57" fillId="0" borderId="11" xfId="10" applyFont="1" applyBorder="1" applyAlignment="1">
      <alignment horizontal="center"/>
    </xf>
    <xf numFmtId="0" fontId="4" fillId="0" borderId="11" xfId="10" applyBorder="1" applyAlignment="1">
      <alignment horizontal="center"/>
    </xf>
    <xf numFmtId="0" fontId="10" fillId="0" borderId="11" xfId="10" applyFont="1" applyBorder="1" applyAlignment="1">
      <alignment horizontal="center"/>
    </xf>
    <xf numFmtId="0" fontId="60" fillId="0" borderId="11" xfId="10" applyFont="1" applyBorder="1" applyAlignment="1">
      <alignment horizontal="center"/>
    </xf>
    <xf numFmtId="0" fontId="57" fillId="3" borderId="11" xfId="10" applyFont="1" applyFill="1" applyBorder="1" applyAlignment="1">
      <alignment horizontal="center"/>
    </xf>
    <xf numFmtId="0" fontId="4" fillId="3" borderId="11" xfId="10" applyFill="1" applyBorder="1" applyAlignment="1">
      <alignment horizontal="center"/>
    </xf>
    <xf numFmtId="0" fontId="10" fillId="3" borderId="11" xfId="10" applyFont="1" applyFill="1" applyBorder="1" applyAlignment="1">
      <alignment horizontal="center"/>
    </xf>
    <xf numFmtId="0" fontId="58" fillId="3" borderId="11" xfId="10" applyFont="1" applyFill="1" applyBorder="1" applyAlignment="1">
      <alignment horizontal="center"/>
    </xf>
    <xf numFmtId="0" fontId="2" fillId="0" borderId="2" xfId="25" applyFont="1" applyBorder="1" applyAlignment="1">
      <alignment horizontal="center"/>
    </xf>
    <xf numFmtId="0" fontId="2" fillId="0" borderId="37" xfId="25" applyFont="1" applyBorder="1" applyAlignment="1">
      <alignment horizontal="center"/>
    </xf>
    <xf numFmtId="0" fontId="2" fillId="0" borderId="4" xfId="25" applyFont="1" applyBorder="1" applyAlignment="1">
      <alignment horizontal="center"/>
    </xf>
    <xf numFmtId="0" fontId="2" fillId="0" borderId="39" xfId="25" applyFont="1" applyBorder="1" applyAlignment="1">
      <alignment horizontal="center"/>
    </xf>
    <xf numFmtId="0" fontId="4" fillId="0" borderId="7" xfId="25" applyBorder="1" applyAlignment="1">
      <alignment horizontal="center"/>
    </xf>
    <xf numFmtId="0" fontId="4" fillId="0" borderId="36" xfId="25" applyBorder="1" applyAlignment="1">
      <alignment horizontal="center"/>
    </xf>
    <xf numFmtId="0" fontId="4" fillId="0" borderId="40" xfId="25" applyBorder="1" applyAlignment="1">
      <alignment horizontal="center"/>
    </xf>
    <xf numFmtId="0" fontId="4" fillId="0" borderId="2" xfId="25" applyBorder="1" applyAlignment="1">
      <alignment horizontal="center"/>
    </xf>
    <xf numFmtId="0" fontId="4" fillId="0" borderId="37" xfId="25" applyBorder="1" applyAlignment="1">
      <alignment horizontal="center"/>
    </xf>
    <xf numFmtId="0" fontId="4" fillId="0" borderId="4" xfId="25" applyBorder="1" applyAlignment="1">
      <alignment horizontal="center"/>
    </xf>
    <xf numFmtId="0" fontId="4" fillId="0" borderId="39" xfId="25" applyBorder="1" applyAlignment="1">
      <alignment horizontal="center"/>
    </xf>
    <xf numFmtId="0" fontId="4" fillId="0" borderId="22" xfId="25" applyBorder="1" applyAlignment="1">
      <alignment horizontal="center"/>
    </xf>
    <xf numFmtId="0" fontId="4" fillId="0" borderId="41" xfId="25" applyBorder="1" applyAlignment="1">
      <alignment horizontal="center"/>
    </xf>
    <xf numFmtId="0" fontId="4" fillId="3" borderId="35" xfId="25" applyFill="1" applyBorder="1" applyAlignment="1">
      <alignment horizontal="center"/>
    </xf>
    <xf numFmtId="0" fontId="4" fillId="3" borderId="36" xfId="25" applyFill="1" applyBorder="1" applyAlignment="1">
      <alignment horizontal="center"/>
    </xf>
    <xf numFmtId="0" fontId="4" fillId="3" borderId="7" xfId="25" applyFill="1" applyBorder="1" applyAlignment="1">
      <alignment horizontal="center"/>
    </xf>
    <xf numFmtId="0" fontId="4" fillId="3" borderId="40" xfId="25" applyFill="1" applyBorder="1" applyAlignment="1">
      <alignment horizontal="center"/>
    </xf>
    <xf numFmtId="0" fontId="4" fillId="3" borderId="19" xfId="25" applyFill="1" applyBorder="1" applyAlignment="1">
      <alignment horizontal="center"/>
    </xf>
    <xf numFmtId="0" fontId="4" fillId="3" borderId="33" xfId="25" applyFill="1" applyBorder="1" applyAlignment="1">
      <alignment horizontal="center"/>
    </xf>
    <xf numFmtId="0" fontId="4" fillId="3" borderId="4" xfId="25" applyFill="1" applyBorder="1" applyAlignment="1">
      <alignment horizontal="center"/>
    </xf>
    <xf numFmtId="0" fontId="4" fillId="3" borderId="39" xfId="25" applyFill="1" applyBorder="1" applyAlignment="1">
      <alignment horizontal="center"/>
    </xf>
    <xf numFmtId="0" fontId="4" fillId="0" borderId="20" xfId="25" applyBorder="1" applyAlignment="1">
      <alignment horizontal="center"/>
    </xf>
    <xf numFmtId="0" fontId="4" fillId="0" borderId="43" xfId="25" applyBorder="1" applyAlignment="1">
      <alignment horizontal="center"/>
    </xf>
    <xf numFmtId="0" fontId="4" fillId="0" borderId="45" xfId="25" applyBorder="1" applyAlignment="1">
      <alignment horizontal="center"/>
    </xf>
    <xf numFmtId="0" fontId="4" fillId="3" borderId="6" xfId="25" applyFill="1" applyBorder="1" applyAlignment="1">
      <alignment horizontal="center"/>
    </xf>
    <xf numFmtId="0" fontId="4" fillId="3" borderId="44" xfId="25" applyFill="1" applyBorder="1" applyAlignment="1">
      <alignment horizontal="center"/>
    </xf>
    <xf numFmtId="0" fontId="4" fillId="3" borderId="0" xfId="25" applyFill="1" applyAlignment="1">
      <alignment horizontal="center"/>
    </xf>
    <xf numFmtId="0" fontId="4" fillId="3" borderId="20" xfId="25" applyFill="1" applyBorder="1" applyAlignment="1">
      <alignment horizontal="center"/>
    </xf>
    <xf numFmtId="164" fontId="5" fillId="0" borderId="11" xfId="26" applyFont="1" applyBorder="1" applyAlignment="1">
      <alignment horizontal="center"/>
    </xf>
    <xf numFmtId="164" fontId="5" fillId="0" borderId="11" xfId="26" applyFont="1" applyBorder="1" applyAlignment="1">
      <alignment horizontal="center" wrapText="1"/>
    </xf>
    <xf numFmtId="164" fontId="6" fillId="0" borderId="8" xfId="26" applyFont="1" applyBorder="1" applyAlignment="1">
      <alignment horizontal="center"/>
    </xf>
    <xf numFmtId="164" fontId="6" fillId="0" borderId="2" xfId="26" applyFont="1" applyBorder="1" applyAlignment="1">
      <alignment horizontal="center"/>
    </xf>
    <xf numFmtId="164" fontId="6" fillId="0" borderId="3" xfId="26" applyFont="1" applyBorder="1" applyAlignment="1">
      <alignment horizontal="center"/>
    </xf>
    <xf numFmtId="164" fontId="6" fillId="0" borderId="4" xfId="26" applyFont="1" applyBorder="1" applyAlignment="1">
      <alignment horizontal="center"/>
    </xf>
    <xf numFmtId="164" fontId="6" fillId="0" borderId="5" xfId="26" applyFont="1" applyBorder="1" applyAlignment="1">
      <alignment horizontal="center"/>
    </xf>
    <xf numFmtId="164" fontId="6" fillId="0" borderId="7" xfId="26" applyFont="1" applyBorder="1" applyAlignment="1">
      <alignment horizontal="center"/>
    </xf>
    <xf numFmtId="164" fontId="6" fillId="3" borderId="3" xfId="26" applyFont="1" applyFill="1" applyBorder="1" applyAlignment="1">
      <alignment horizontal="center"/>
    </xf>
    <xf numFmtId="164" fontId="6" fillId="3" borderId="4" xfId="26" applyFont="1" applyFill="1" applyBorder="1" applyAlignment="1">
      <alignment horizontal="center"/>
    </xf>
    <xf numFmtId="164" fontId="4" fillId="3" borderId="8" xfId="26" applyFont="1" applyFill="1" applyBorder="1"/>
    <xf numFmtId="164" fontId="19" fillId="3" borderId="1" xfId="26" applyFill="1" applyBorder="1"/>
    <xf numFmtId="164" fontId="19" fillId="3" borderId="2" xfId="26" applyFill="1" applyBorder="1"/>
    <xf numFmtId="164" fontId="4" fillId="3" borderId="3" xfId="26" applyFont="1" applyFill="1" applyBorder="1"/>
    <xf numFmtId="164" fontId="19" fillId="3" borderId="0" xfId="26" applyFill="1"/>
    <xf numFmtId="164" fontId="19" fillId="3" borderId="4" xfId="26" applyFill="1" applyBorder="1"/>
    <xf numFmtId="164" fontId="4" fillId="3" borderId="5" xfId="26" applyFont="1" applyFill="1" applyBorder="1"/>
    <xf numFmtId="164" fontId="19" fillId="3" borderId="6" xfId="26" applyFill="1" applyBorder="1"/>
    <xf numFmtId="164" fontId="19" fillId="3" borderId="7" xfId="26" applyFill="1" applyBorder="1"/>
    <xf numFmtId="164" fontId="25" fillId="0" borderId="1" xfId="23" applyFont="1" applyBorder="1" applyAlignment="1">
      <alignment horizontal="center"/>
    </xf>
    <xf numFmtId="164" fontId="25" fillId="0" borderId="0" xfId="23" applyFont="1" applyAlignment="1">
      <alignment horizontal="left"/>
    </xf>
    <xf numFmtId="164" fontId="50" fillId="0" borderId="0" xfId="23" applyFont="1" applyAlignment="1">
      <alignment horizontal="left"/>
    </xf>
    <xf numFmtId="167" fontId="19" fillId="0" borderId="6" xfId="23" applyNumberFormat="1" applyBorder="1" applyAlignment="1">
      <alignment horizontal="center"/>
    </xf>
    <xf numFmtId="167" fontId="19" fillId="3" borderId="0" xfId="23" applyNumberFormat="1" applyFill="1" applyAlignment="1">
      <alignment horizontal="center"/>
    </xf>
    <xf numFmtId="167" fontId="19" fillId="0" borderId="7" xfId="23" applyNumberFormat="1" applyBorder="1" applyAlignment="1">
      <alignment horizontal="center"/>
    </xf>
    <xf numFmtId="164" fontId="25" fillId="0" borderId="0" xfId="23" applyFont="1" applyAlignment="1">
      <alignment horizontal="center" wrapText="1"/>
    </xf>
    <xf numFmtId="164" fontId="25" fillId="0" borderId="0" xfId="27" applyFont="1" applyAlignment="1">
      <alignment horizontal="center" wrapText="1"/>
    </xf>
    <xf numFmtId="3" fontId="19" fillId="0" borderId="0" xfId="7" applyNumberFormat="1" applyFont="1" applyAlignment="1">
      <alignment horizontal="center"/>
    </xf>
    <xf numFmtId="167" fontId="25" fillId="0" borderId="0" xfId="23" applyNumberFormat="1" applyFont="1" applyAlignment="1">
      <alignment horizontal="center"/>
    </xf>
    <xf numFmtId="3" fontId="19" fillId="3" borderId="0" xfId="7" applyNumberFormat="1" applyFont="1" applyFill="1" applyAlignment="1">
      <alignment horizontal="center"/>
    </xf>
    <xf numFmtId="167" fontId="25" fillId="3" borderId="0" xfId="23" applyNumberFormat="1" applyFont="1" applyFill="1" applyAlignment="1">
      <alignment horizontal="center"/>
    </xf>
    <xf numFmtId="167" fontId="19" fillId="3" borderId="6" xfId="23" applyNumberFormat="1" applyFill="1" applyBorder="1" applyAlignment="1">
      <alignment horizontal="center"/>
    </xf>
    <xf numFmtId="167" fontId="25" fillId="3" borderId="6" xfId="23" applyNumberFormat="1" applyFont="1" applyFill="1" applyBorder="1" applyAlignment="1">
      <alignment horizontal="center"/>
    </xf>
    <xf numFmtId="3" fontId="19" fillId="3" borderId="6" xfId="7" applyNumberFormat="1" applyFont="1" applyFill="1" applyBorder="1" applyAlignment="1">
      <alignment horizontal="center"/>
    </xf>
    <xf numFmtId="167" fontId="19" fillId="3" borderId="1" xfId="23" applyNumberFormat="1" applyFill="1" applyBorder="1" applyAlignment="1">
      <alignment horizontal="center"/>
    </xf>
    <xf numFmtId="0" fontId="3" fillId="3" borderId="11" xfId="7" applyFont="1" applyFill="1" applyBorder="1" applyAlignment="1">
      <alignment horizontal="center"/>
    </xf>
    <xf numFmtId="0" fontId="6" fillId="0" borderId="0" xfId="15" applyNumberFormat="1" applyFont="1" applyAlignment="1">
      <alignment wrapText="1"/>
    </xf>
    <xf numFmtId="164" fontId="0" fillId="0" borderId="0" xfId="0" applyAlignment="1">
      <alignment wrapText="1"/>
    </xf>
    <xf numFmtId="164" fontId="5" fillId="0" borderId="0" xfId="15" applyFont="1" applyAlignment="1">
      <alignment horizontal="left" wrapText="1"/>
    </xf>
    <xf numFmtId="164" fontId="6" fillId="0" borderId="0" xfId="15" applyFont="1" applyAlignment="1">
      <alignment wrapText="1"/>
    </xf>
    <xf numFmtId="0" fontId="6" fillId="0" borderId="0" xfId="15" applyNumberFormat="1" applyFont="1" applyAlignment="1">
      <alignment vertical="top" wrapText="1"/>
    </xf>
    <xf numFmtId="164" fontId="23" fillId="0" borderId="0" xfId="15" applyFont="1" applyAlignment="1">
      <alignment horizontal="center"/>
    </xf>
    <xf numFmtId="164" fontId="27" fillId="0" borderId="0" xfId="15" applyFont="1" applyAlignment="1">
      <alignment wrapText="1"/>
    </xf>
    <xf numFmtId="0" fontId="6" fillId="0" borderId="0" xfId="15" applyNumberFormat="1" applyFont="1" applyAlignment="1">
      <alignment horizontal="left" vertical="top" wrapText="1"/>
    </xf>
    <xf numFmtId="164" fontId="16" fillId="0" borderId="0" xfId="3" applyFont="1" applyAlignment="1">
      <alignment horizontal="center"/>
    </xf>
    <xf numFmtId="164" fontId="8" fillId="0" borderId="0" xfId="0" applyFont="1" applyAlignment="1">
      <alignment horizontal="center"/>
    </xf>
    <xf numFmtId="164" fontId="4" fillId="0" borderId="0" xfId="2" applyFont="1" applyAlignment="1">
      <alignment vertical="top" wrapText="1"/>
    </xf>
    <xf numFmtId="164" fontId="4" fillId="0" borderId="0" xfId="2" applyFont="1" applyAlignment="1">
      <alignment horizontal="center"/>
    </xf>
    <xf numFmtId="164" fontId="10" fillId="0" borderId="0" xfId="0" applyFont="1" applyAlignment="1">
      <alignment horizontal="left" vertical="top" wrapText="1"/>
    </xf>
    <xf numFmtId="164" fontId="4" fillId="0" borderId="0" xfId="0" applyFont="1" applyAlignment="1">
      <alignment vertical="top" wrapText="1"/>
    </xf>
    <xf numFmtId="164" fontId="28" fillId="0" borderId="0" xfId="0" applyFont="1" applyAlignment="1">
      <alignment horizontal="left" vertical="top" wrapText="1"/>
    </xf>
    <xf numFmtId="0" fontId="2" fillId="0" borderId="0" xfId="21" applyFont="1" applyAlignment="1">
      <alignment horizontal="center"/>
    </xf>
    <xf numFmtId="0" fontId="34" fillId="0" borderId="0" xfId="21" applyAlignment="1">
      <alignment horizontal="center"/>
    </xf>
    <xf numFmtId="0" fontId="2" fillId="0" borderId="0" xfId="7" applyFont="1" applyAlignment="1">
      <alignment horizontal="center"/>
    </xf>
    <xf numFmtId="0" fontId="2" fillId="0" borderId="14" xfId="7" applyFont="1" applyBorder="1" applyAlignment="1">
      <alignment horizontal="center"/>
    </xf>
    <xf numFmtId="0" fontId="2" fillId="0" borderId="15" xfId="7" applyFont="1" applyBorder="1" applyAlignment="1">
      <alignment horizontal="center"/>
    </xf>
    <xf numFmtId="0" fontId="2" fillId="0" borderId="19" xfId="7" applyFont="1" applyBorder="1" applyAlignment="1">
      <alignment horizontal="center"/>
    </xf>
    <xf numFmtId="0" fontId="2" fillId="0" borderId="4" xfId="7" applyFont="1" applyBorder="1" applyAlignment="1">
      <alignment horizontal="center"/>
    </xf>
    <xf numFmtId="0" fontId="2" fillId="0" borderId="14" xfId="10" applyFont="1" applyBorder="1" applyAlignment="1">
      <alignment horizontal="center"/>
    </xf>
    <xf numFmtId="0" fontId="2" fillId="0" borderId="15" xfId="10" applyFont="1" applyBorder="1" applyAlignment="1">
      <alignment horizontal="center"/>
    </xf>
    <xf numFmtId="0" fontId="2" fillId="0" borderId="19" xfId="10" applyFont="1" applyBorder="1" applyAlignment="1">
      <alignment horizontal="center"/>
    </xf>
    <xf numFmtId="0" fontId="2" fillId="0" borderId="4" xfId="10" applyFont="1" applyBorder="1" applyAlignment="1">
      <alignment horizontal="center"/>
    </xf>
    <xf numFmtId="0" fontId="2" fillId="0" borderId="21" xfId="10" applyFont="1" applyBorder="1" applyAlignment="1">
      <alignment horizontal="center"/>
    </xf>
    <xf numFmtId="0" fontId="2" fillId="0" borderId="22" xfId="10" applyFont="1" applyBorder="1" applyAlignment="1">
      <alignment horizontal="center"/>
    </xf>
    <xf numFmtId="0" fontId="4" fillId="0" borderId="0" xfId="25" applyAlignment="1">
      <alignment horizontal="center"/>
    </xf>
    <xf numFmtId="0" fontId="38" fillId="0" borderId="0" xfId="25" applyFont="1" applyAlignment="1">
      <alignment horizontal="center"/>
    </xf>
    <xf numFmtId="0" fontId="2" fillId="0" borderId="0" xfId="25" applyFont="1" applyAlignment="1">
      <alignment horizontal="center"/>
    </xf>
    <xf numFmtId="0" fontId="2" fillId="0" borderId="34" xfId="25" applyFont="1" applyBorder="1" applyAlignment="1">
      <alignment horizontal="center"/>
    </xf>
    <xf numFmtId="0" fontId="2" fillId="0" borderId="18" xfId="25" applyFont="1" applyBorder="1" applyAlignment="1">
      <alignment horizontal="center"/>
    </xf>
    <xf numFmtId="0" fontId="2" fillId="0" borderId="14" xfId="25" applyFont="1" applyBorder="1" applyAlignment="1">
      <alignment horizontal="center"/>
    </xf>
    <xf numFmtId="0" fontId="2" fillId="0" borderId="33" xfId="25" applyFont="1" applyBorder="1" applyAlignment="1">
      <alignment horizontal="center"/>
    </xf>
    <xf numFmtId="0" fontId="2" fillId="0" borderId="19" xfId="25" applyFont="1" applyBorder="1" applyAlignment="1">
      <alignment horizontal="center"/>
    </xf>
    <xf numFmtId="0" fontId="2" fillId="0" borderId="6" xfId="25" applyFont="1" applyBorder="1" applyAlignment="1">
      <alignment horizontal="center"/>
    </xf>
    <xf numFmtId="0" fontId="2" fillId="0" borderId="36" xfId="25" applyFont="1" applyBorder="1" applyAlignment="1">
      <alignment horizontal="center"/>
    </xf>
    <xf numFmtId="0" fontId="2" fillId="0" borderId="35" xfId="25" applyFont="1" applyBorder="1" applyAlignment="1">
      <alignment horizontal="center"/>
    </xf>
    <xf numFmtId="0" fontId="2" fillId="0" borderId="42" xfId="25" applyFont="1" applyBorder="1" applyAlignment="1">
      <alignment horizontal="center"/>
    </xf>
    <xf numFmtId="0" fontId="4" fillId="0" borderId="18" xfId="25" applyBorder="1" applyAlignment="1">
      <alignment horizontal="center"/>
    </xf>
    <xf numFmtId="164" fontId="6" fillId="3" borderId="0" xfId="26" applyFont="1" applyFill="1" applyAlignment="1">
      <alignment horizontal="center"/>
    </xf>
    <xf numFmtId="164" fontId="29" fillId="0" borderId="0" xfId="26" applyFont="1" applyAlignment="1">
      <alignment horizontal="center"/>
    </xf>
    <xf numFmtId="164" fontId="41" fillId="0" borderId="0" xfId="26" applyFont="1" applyAlignment="1">
      <alignment horizontal="center"/>
    </xf>
    <xf numFmtId="164" fontId="5" fillId="0" borderId="6" xfId="26" applyFont="1" applyBorder="1" applyAlignment="1">
      <alignment horizontal="center"/>
    </xf>
    <xf numFmtId="164" fontId="5" fillId="0" borderId="12" xfId="26" applyFont="1" applyBorder="1" applyAlignment="1">
      <alignment horizontal="center"/>
    </xf>
    <xf numFmtId="164" fontId="5" fillId="0" borderId="13" xfId="26" applyFont="1" applyBorder="1" applyAlignment="1">
      <alignment horizontal="center"/>
    </xf>
    <xf numFmtId="164" fontId="6" fillId="0" borderId="1" xfId="26" applyFont="1" applyBorder="1" applyAlignment="1">
      <alignment horizontal="center"/>
    </xf>
    <xf numFmtId="164" fontId="44" fillId="0" borderId="0" xfId="26" applyFont="1" applyAlignment="1">
      <alignment wrapText="1"/>
    </xf>
    <xf numFmtId="164" fontId="6" fillId="0" borderId="0" xfId="26" applyFont="1" applyAlignment="1">
      <alignment horizontal="center"/>
    </xf>
    <xf numFmtId="164" fontId="6" fillId="0" borderId="6" xfId="26" applyFont="1" applyBorder="1" applyAlignment="1">
      <alignment horizontal="center"/>
    </xf>
    <xf numFmtId="164" fontId="48" fillId="0" borderId="0" xfId="23" applyFont="1" applyAlignment="1">
      <alignment horizontal="center"/>
    </xf>
    <xf numFmtId="164" fontId="25" fillId="0" borderId="3" xfId="27" applyFont="1" applyBorder="1" applyAlignment="1">
      <alignment horizontal="center" wrapText="1"/>
    </xf>
    <xf numFmtId="0" fontId="34" fillId="0" borderId="0" xfId="21" applyAlignment="1">
      <alignment horizontal="center" wrapText="1"/>
    </xf>
  </cellXfs>
  <cellStyles count="28">
    <cellStyle name="Comma 2" xfId="8" xr:uid="{00000000-0005-0000-0000-000000000000}"/>
    <cellStyle name="Comma 3" xfId="13" xr:uid="{00000000-0005-0000-0000-000001000000}"/>
    <cellStyle name="Hyperlink" xfId="1" builtinId="8"/>
    <cellStyle name="Hyperlink 2" xfId="9" xr:uid="{00000000-0005-0000-0000-000003000000}"/>
    <cellStyle name="Normal" xfId="0" builtinId="0"/>
    <cellStyle name="Normal 2" xfId="7" xr:uid="{00000000-0005-0000-0000-000005000000}"/>
    <cellStyle name="Normal 2 2" xfId="10" xr:uid="{00000000-0005-0000-0000-000006000000}"/>
    <cellStyle name="Normal 2 2 2" xfId="14" xr:uid="{00000000-0005-0000-0000-000007000000}"/>
    <cellStyle name="Normal 3" xfId="11" xr:uid="{00000000-0005-0000-0000-000008000000}"/>
    <cellStyle name="Normal 3 2" xfId="12" xr:uid="{00000000-0005-0000-0000-000009000000}"/>
    <cellStyle name="Normal 4" xfId="15" xr:uid="{00000000-0005-0000-0000-00000A000000}"/>
    <cellStyle name="Normal 5" xfId="17" xr:uid="{00000000-0005-0000-0000-00000B000000}"/>
    <cellStyle name="Normal 6" xfId="18" xr:uid="{00000000-0005-0000-0000-00000C000000}"/>
    <cellStyle name="Normal 7" xfId="19" xr:uid="{00000000-0005-0000-0000-00000D000000}"/>
    <cellStyle name="Normal 8" xfId="21" xr:uid="{00000000-0005-0000-0000-00000E000000}"/>
    <cellStyle name="Normal_2003DraftPropValueSchedules" xfId="25" xr:uid="{00000000-0005-0000-0000-000010000000}"/>
    <cellStyle name="Normal_2003PersPropIndex&amp;Memo" xfId="2" xr:uid="{00000000-0005-0000-0000-000011000000}"/>
    <cellStyle name="Normal_2005AlphaIndex&amp;Memo" xfId="3" xr:uid="{00000000-0005-0000-0000-000012000000}"/>
    <cellStyle name="Normal_2005supplementalPPSchedules" xfId="27" xr:uid="{00000000-0005-0000-0000-000013000000}"/>
    <cellStyle name="Normal_2006supplementalPPSchedules" xfId="23" xr:uid="{00000000-0005-0000-0000-000014000000}"/>
    <cellStyle name="Normal_2007AlphaIndexMemo&amp;Notes" xfId="4" xr:uid="{00000000-0005-0000-0000-000015000000}"/>
    <cellStyle name="Normal_2007DraftIPVS" xfId="5" xr:uid="{00000000-0005-0000-0000-000016000000}"/>
    <cellStyle name="Normal_2008 Final IPVS" xfId="26" xr:uid="{00000000-0005-0000-0000-000017000000}"/>
    <cellStyle name="Normal_2008Compositefactors" xfId="24" xr:uid="{00000000-0005-0000-0000-000018000000}"/>
    <cellStyle name="Normal_2008M&amp;S &amp; PPI Trend" xfId="22" xr:uid="{00000000-0005-0000-0000-000019000000}"/>
    <cellStyle name="Normal_2009 AlphaIndexMemo&amp;Notes" xfId="6" xr:uid="{00000000-0005-0000-0000-00001A000000}"/>
    <cellStyle name="Percent 2" xfId="16" xr:uid="{00000000-0005-0000-0000-00001C000000}"/>
    <cellStyle name="Percent 3" xfId="20"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5</xdr:row>
      <xdr:rowOff>66675</xdr:rowOff>
    </xdr:from>
    <xdr:to>
      <xdr:col>0</xdr:col>
      <xdr:colOff>400050</xdr:colOff>
      <xdr:row>5</xdr:row>
      <xdr:rowOff>190500</xdr:rowOff>
    </xdr:to>
    <xdr:pic>
      <xdr:nvPicPr>
        <xdr:cNvPr id="4" name="Picture 3" descr="bd21300_">
          <a:extLst>
            <a:ext uri="{FF2B5EF4-FFF2-40B4-BE49-F238E27FC236}">
              <a16:creationId xmlns:a16="http://schemas.microsoft.com/office/drawing/2014/main" id="{FB2DEC9D-5047-44A3-AD0C-DB46D863D83D}"/>
            </a:ext>
          </a:extLst>
        </xdr:cNvPr>
        <xdr:cNvPicPr>
          <a:picLocks noChangeAspect="1" noChangeArrowheads="1"/>
        </xdr:cNvPicPr>
      </xdr:nvPicPr>
      <xdr:blipFill>
        <a:blip xmlns:r="http://schemas.openxmlformats.org/officeDocument/2006/relationships" r:embed="rId1">
          <a:grayscl/>
        </a:blip>
        <a:srcRect/>
        <a:stretch>
          <a:fillRect/>
        </a:stretch>
      </xdr:blipFill>
      <xdr:spPr bwMode="auto">
        <a:xfrm>
          <a:off x="257175" y="1419225"/>
          <a:ext cx="142875" cy="123825"/>
        </a:xfrm>
        <a:prstGeom prst="rect">
          <a:avLst/>
        </a:prstGeom>
        <a:noFill/>
        <a:ln w="9525">
          <a:noFill/>
          <a:miter lim="800000"/>
          <a:headEnd/>
          <a:tailEnd/>
        </a:ln>
      </xdr:spPr>
    </xdr:pic>
    <xdr:clientData/>
  </xdr:twoCellAnchor>
  <xdr:oneCellAnchor>
    <xdr:from>
      <xdr:col>0</xdr:col>
      <xdr:colOff>257175</xdr:colOff>
      <xdr:row>6</xdr:row>
      <xdr:rowOff>66675</xdr:rowOff>
    </xdr:from>
    <xdr:ext cx="142875" cy="123825"/>
    <xdr:pic>
      <xdr:nvPicPr>
        <xdr:cNvPr id="2" name="Picture 1" descr="bd21300_">
          <a:extLst>
            <a:ext uri="{FF2B5EF4-FFF2-40B4-BE49-F238E27FC236}">
              <a16:creationId xmlns:a16="http://schemas.microsoft.com/office/drawing/2014/main" id="{3B47BAB8-CAE9-4808-B901-44D3E4A78BDA}"/>
            </a:ext>
          </a:extLst>
        </xdr:cNvPr>
        <xdr:cNvPicPr>
          <a:picLocks noChangeAspect="1" noChangeArrowheads="1"/>
        </xdr:cNvPicPr>
      </xdr:nvPicPr>
      <xdr:blipFill>
        <a:blip xmlns:r="http://schemas.openxmlformats.org/officeDocument/2006/relationships" r:embed="rId1">
          <a:grayscl/>
        </a:blip>
        <a:srcRect/>
        <a:stretch>
          <a:fillRect/>
        </a:stretch>
      </xdr:blipFill>
      <xdr:spPr bwMode="auto">
        <a:xfrm>
          <a:off x="257175" y="1376027"/>
          <a:ext cx="142875" cy="123825"/>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53</xdr:row>
      <xdr:rowOff>0</xdr:rowOff>
    </xdr:from>
    <xdr:to>
      <xdr:col>0</xdr:col>
      <xdr:colOff>0</xdr:colOff>
      <xdr:row>53</xdr:row>
      <xdr:rowOff>0</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flipV="1">
          <a:off x="0" y="950595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Helv"/>
            </a:rPr>
            <a:t>  </a:t>
          </a:r>
        </a:p>
      </xdr:txBody>
    </xdr:sp>
    <xdr:clientData/>
  </xdr:twoCellAnchor>
  <xdr:twoCellAnchor editAs="oneCell">
    <xdr:from>
      <xdr:col>2</xdr:col>
      <xdr:colOff>561975</xdr:colOff>
      <xdr:row>53</xdr:row>
      <xdr:rowOff>0</xdr:rowOff>
    </xdr:from>
    <xdr:to>
      <xdr:col>3</xdr:col>
      <xdr:colOff>57150</xdr:colOff>
      <xdr:row>54</xdr:row>
      <xdr:rowOff>38100</xdr:rowOff>
    </xdr:to>
    <xdr:sp macro="" textlink="">
      <xdr:nvSpPr>
        <xdr:cNvPr id="5" name="Text Box 4">
          <a:extLst>
            <a:ext uri="{FF2B5EF4-FFF2-40B4-BE49-F238E27FC236}">
              <a16:creationId xmlns:a16="http://schemas.microsoft.com/office/drawing/2014/main" id="{00000000-0008-0000-0200-000005000000}"/>
            </a:ext>
          </a:extLst>
        </xdr:cNvPr>
        <xdr:cNvSpPr txBox="1">
          <a:spLocks noChangeArrowheads="1"/>
        </xdr:cNvSpPr>
      </xdr:nvSpPr>
      <xdr:spPr bwMode="auto">
        <a:xfrm>
          <a:off x="1724025" y="9505950"/>
          <a:ext cx="76200" cy="200025"/>
        </a:xfrm>
        <a:prstGeom prst="rect">
          <a:avLst/>
        </a:prstGeom>
        <a:noFill/>
        <a:ln w="9525">
          <a:noFill/>
          <a:miter lim="800000"/>
          <a:headEnd/>
          <a:tailEnd/>
        </a:ln>
      </xdr:spPr>
    </xdr:sp>
    <xdr:clientData/>
  </xdr:twoCellAnchor>
  <xdr:twoCellAnchor editAs="oneCell">
    <xdr:from>
      <xdr:col>2</xdr:col>
      <xdr:colOff>123825</xdr:colOff>
      <xdr:row>53</xdr:row>
      <xdr:rowOff>0</xdr:rowOff>
    </xdr:from>
    <xdr:to>
      <xdr:col>2</xdr:col>
      <xdr:colOff>200025</xdr:colOff>
      <xdr:row>54</xdr:row>
      <xdr:rowOff>38100</xdr:rowOff>
    </xdr:to>
    <xdr:sp macro="" textlink="">
      <xdr:nvSpPr>
        <xdr:cNvPr id="6" name="Text Box 5">
          <a:extLst>
            <a:ext uri="{FF2B5EF4-FFF2-40B4-BE49-F238E27FC236}">
              <a16:creationId xmlns:a16="http://schemas.microsoft.com/office/drawing/2014/main" id="{00000000-0008-0000-0200-000006000000}"/>
            </a:ext>
          </a:extLst>
        </xdr:cNvPr>
        <xdr:cNvSpPr txBox="1">
          <a:spLocks noChangeArrowheads="1"/>
        </xdr:cNvSpPr>
      </xdr:nvSpPr>
      <xdr:spPr bwMode="auto">
        <a:xfrm>
          <a:off x="1285875" y="9505950"/>
          <a:ext cx="76200" cy="200025"/>
        </a:xfrm>
        <a:prstGeom prst="rect">
          <a:avLst/>
        </a:prstGeom>
        <a:noFill/>
        <a:ln w="9525">
          <a:noFill/>
          <a:miter lim="800000"/>
          <a:headEnd/>
          <a:tailEnd/>
        </a:ln>
      </xdr:spPr>
    </xdr:sp>
    <xdr:clientData/>
  </xdr:twoCellAnchor>
  <xdr:twoCellAnchor editAs="oneCell">
    <xdr:from>
      <xdr:col>1</xdr:col>
      <xdr:colOff>104775</xdr:colOff>
      <xdr:row>0</xdr:row>
      <xdr:rowOff>38100</xdr:rowOff>
    </xdr:from>
    <xdr:to>
      <xdr:col>9</xdr:col>
      <xdr:colOff>250825</xdr:colOff>
      <xdr:row>4</xdr:row>
      <xdr:rowOff>123825</xdr:rowOff>
    </xdr:to>
    <xdr:pic>
      <xdr:nvPicPr>
        <xdr:cNvPr id="9" name="Picture 8">
          <a:extLst>
            <a:ext uri="{FF2B5EF4-FFF2-40B4-BE49-F238E27FC236}">
              <a16:creationId xmlns:a16="http://schemas.microsoft.com/office/drawing/2014/main" id="{980FA336-8DDD-4996-9612-BC0D341F80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0" y="38100"/>
          <a:ext cx="4794250" cy="733425"/>
        </a:xfrm>
        <a:prstGeom prst="rect">
          <a:avLst/>
        </a:prstGeom>
      </xdr:spPr>
    </xdr:pic>
    <xdr:clientData/>
  </xdr:twoCellAnchor>
  <xdr:twoCellAnchor editAs="oneCell">
    <xdr:from>
      <xdr:col>1</xdr:col>
      <xdr:colOff>495300</xdr:colOff>
      <xdr:row>52</xdr:row>
      <xdr:rowOff>85725</xdr:rowOff>
    </xdr:from>
    <xdr:to>
      <xdr:col>8</xdr:col>
      <xdr:colOff>499745</xdr:colOff>
      <xdr:row>53</xdr:row>
      <xdr:rowOff>34925</xdr:rowOff>
    </xdr:to>
    <xdr:pic>
      <xdr:nvPicPr>
        <xdr:cNvPr id="13" name="Picture 12">
          <a:extLst>
            <a:ext uri="{FF2B5EF4-FFF2-40B4-BE49-F238E27FC236}">
              <a16:creationId xmlns:a16="http://schemas.microsoft.com/office/drawing/2014/main" id="{FBBC9448-2F60-4456-AABF-CB09521D16F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6325" y="9420225"/>
          <a:ext cx="4071620" cy="139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45</xdr:row>
      <xdr:rowOff>0</xdr:rowOff>
    </xdr:from>
    <xdr:to>
      <xdr:col>0</xdr:col>
      <xdr:colOff>0</xdr:colOff>
      <xdr:row>45</xdr:row>
      <xdr:rowOff>0</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flipV="1">
          <a:off x="0" y="7991475"/>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Helv"/>
            </a:rPr>
            <a:t>  </a:t>
          </a:r>
        </a:p>
      </xdr:txBody>
    </xdr:sp>
    <xdr:clientData/>
  </xdr:twoCellAnchor>
  <xdr:twoCellAnchor>
    <xdr:from>
      <xdr:col>3</xdr:col>
      <xdr:colOff>285750</xdr:colOff>
      <xdr:row>0</xdr:row>
      <xdr:rowOff>0</xdr:rowOff>
    </xdr:from>
    <xdr:to>
      <xdr:col>7</xdr:col>
      <xdr:colOff>285750</xdr:colOff>
      <xdr:row>0</xdr:row>
      <xdr:rowOff>0</xdr:rowOff>
    </xdr:to>
    <xdr:pic>
      <xdr:nvPicPr>
        <xdr:cNvPr id="3" name="Picture 2" descr="Logo1">
          <a:extLst>
            <a:ext uri="{FF2B5EF4-FFF2-40B4-BE49-F238E27FC236}">
              <a16:creationId xmlns:a16="http://schemas.microsoft.com/office/drawing/2014/main" id="{00000000-0008-0000-0300-000003000000}"/>
            </a:ext>
          </a:extLst>
        </xdr:cNvPr>
        <xdr:cNvPicPr preferRelativeResize="0">
          <a:picLocks noChangeAspect="1" noChangeArrowheads="1"/>
        </xdr:cNvPicPr>
      </xdr:nvPicPr>
      <xdr:blipFill>
        <a:blip xmlns:r="http://schemas.openxmlformats.org/officeDocument/2006/relationships" r:embed="rId1"/>
        <a:srcRect/>
        <a:stretch>
          <a:fillRect/>
        </a:stretch>
      </xdr:blipFill>
      <xdr:spPr bwMode="auto">
        <a:xfrm>
          <a:off x="2028825" y="0"/>
          <a:ext cx="2324100" cy="0"/>
        </a:xfrm>
        <a:prstGeom prst="rect">
          <a:avLst/>
        </a:prstGeom>
        <a:noFill/>
        <a:ln w="9525">
          <a:noFill/>
          <a:miter lim="800000"/>
          <a:headEnd/>
          <a:tailEnd/>
        </a:ln>
      </xdr:spPr>
    </xdr:pic>
    <xdr:clientData/>
  </xdr:twoCellAnchor>
  <xdr:twoCellAnchor editAs="oneCell">
    <xdr:from>
      <xdr:col>2</xdr:col>
      <xdr:colOff>561975</xdr:colOff>
      <xdr:row>2</xdr:row>
      <xdr:rowOff>0</xdr:rowOff>
    </xdr:from>
    <xdr:to>
      <xdr:col>3</xdr:col>
      <xdr:colOff>57150</xdr:colOff>
      <xdr:row>3</xdr:row>
      <xdr:rowOff>19050</xdr:rowOff>
    </xdr:to>
    <xdr:sp macro="" textlink="">
      <xdr:nvSpPr>
        <xdr:cNvPr id="4" name="Text Box 4">
          <a:extLst>
            <a:ext uri="{FF2B5EF4-FFF2-40B4-BE49-F238E27FC236}">
              <a16:creationId xmlns:a16="http://schemas.microsoft.com/office/drawing/2014/main" id="{00000000-0008-0000-0300-000004000000}"/>
            </a:ext>
          </a:extLst>
        </xdr:cNvPr>
        <xdr:cNvSpPr txBox="1">
          <a:spLocks noChangeArrowheads="1"/>
        </xdr:cNvSpPr>
      </xdr:nvSpPr>
      <xdr:spPr bwMode="auto">
        <a:xfrm>
          <a:off x="1724025" y="381000"/>
          <a:ext cx="76200" cy="2000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am.Stone@tax.idaho.gov" TargetMode="External"/><Relationship Id="rId1" Type="http://schemas.openxmlformats.org/officeDocument/2006/relationships/hyperlink" Target="mailto:robert.rios@tax.idaho.gov"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7"/>
  <sheetViews>
    <sheetView showGridLines="0" view="pageLayout" zoomScaleNormal="100" workbookViewId="0">
      <selection activeCell="B8" sqref="B8:D10"/>
    </sheetView>
  </sheetViews>
  <sheetFormatPr defaultColWidth="9.140625" defaultRowHeight="12.75"/>
  <cols>
    <col min="1" max="1" width="9.28515625" style="71" customWidth="1"/>
    <col min="2" max="2" width="30.7109375" style="71" customWidth="1"/>
    <col min="3" max="3" width="32.140625" style="71" customWidth="1"/>
    <col min="4" max="4" width="31.28515625" style="71" customWidth="1"/>
    <col min="5" max="16384" width="9.140625" style="71"/>
  </cols>
  <sheetData>
    <row r="1" spans="1:12" ht="41.25">
      <c r="A1" s="399" t="s">
        <v>434</v>
      </c>
      <c r="B1" s="399"/>
      <c r="C1" s="399"/>
      <c r="D1" s="399"/>
      <c r="E1" s="204"/>
      <c r="F1" s="204"/>
      <c r="G1" s="204"/>
      <c r="H1" s="204"/>
      <c r="I1" s="204"/>
      <c r="J1" s="204"/>
      <c r="K1" s="204"/>
      <c r="L1" s="204"/>
    </row>
    <row r="2" spans="1:12" ht="33.75" customHeight="1">
      <c r="A2" s="396" t="s">
        <v>766</v>
      </c>
      <c r="B2" s="400"/>
      <c r="C2" s="400"/>
      <c r="D2" s="395"/>
      <c r="E2" s="72"/>
      <c r="F2" s="72"/>
      <c r="G2" s="72"/>
      <c r="H2" s="72"/>
      <c r="I2" s="72"/>
      <c r="J2" s="72"/>
      <c r="K2" s="72"/>
    </row>
    <row r="3" spans="1:12" ht="10.5" customHeight="1">
      <c r="A3" s="206"/>
      <c r="B3" s="207"/>
      <c r="C3" s="207"/>
      <c r="D3" s="72"/>
      <c r="E3" s="72"/>
      <c r="F3" s="72"/>
      <c r="G3" s="72"/>
      <c r="H3" s="72"/>
      <c r="I3" s="72"/>
      <c r="J3" s="72"/>
      <c r="K3" s="72"/>
    </row>
    <row r="4" spans="1:12" ht="10.5" customHeight="1">
      <c r="A4" s="206"/>
      <c r="B4" s="207"/>
      <c r="C4" s="207"/>
      <c r="D4" s="72"/>
      <c r="E4" s="72"/>
      <c r="F4" s="72"/>
      <c r="G4" s="72"/>
      <c r="H4" s="72"/>
      <c r="I4" s="72"/>
      <c r="J4" s="72"/>
      <c r="K4" s="72"/>
    </row>
    <row r="5" spans="1:12" ht="10.5" customHeight="1">
      <c r="A5" s="73"/>
      <c r="B5" s="73"/>
      <c r="C5" s="73"/>
      <c r="D5" s="74"/>
      <c r="E5" s="74"/>
      <c r="F5" s="74"/>
      <c r="G5" s="74"/>
      <c r="H5" s="74"/>
      <c r="I5" s="74"/>
      <c r="J5" s="74"/>
      <c r="K5" s="74"/>
    </row>
    <row r="6" spans="1:12" ht="64.5" customHeight="1">
      <c r="A6" s="73"/>
      <c r="B6" s="398" t="s">
        <v>765</v>
      </c>
      <c r="C6" s="398"/>
      <c r="D6" s="395"/>
      <c r="E6" s="74"/>
      <c r="F6" s="74"/>
      <c r="G6" s="74"/>
      <c r="H6" s="74"/>
      <c r="I6" s="74"/>
      <c r="J6" s="74"/>
      <c r="K6" s="74"/>
    </row>
    <row r="7" spans="1:12" ht="10.5" customHeight="1">
      <c r="A7" s="73"/>
      <c r="B7" s="73"/>
      <c r="C7" s="73"/>
      <c r="D7" s="74"/>
      <c r="E7" s="74"/>
      <c r="F7" s="74"/>
      <c r="G7" s="74"/>
      <c r="H7" s="74"/>
      <c r="I7" s="74"/>
      <c r="J7" s="74"/>
      <c r="K7" s="74"/>
    </row>
    <row r="8" spans="1:12" ht="15" customHeight="1">
      <c r="A8" s="73"/>
      <c r="B8" s="401" t="s">
        <v>828</v>
      </c>
      <c r="C8" s="401"/>
      <c r="D8" s="401"/>
      <c r="E8" s="74"/>
      <c r="F8" s="74"/>
      <c r="G8" s="74"/>
      <c r="H8" s="74"/>
      <c r="I8" s="74"/>
      <c r="J8" s="74"/>
      <c r="K8" s="74"/>
    </row>
    <row r="9" spans="1:12" ht="10.5" customHeight="1">
      <c r="A9" s="73"/>
      <c r="B9" s="401"/>
      <c r="C9" s="401"/>
      <c r="D9" s="401"/>
      <c r="E9" s="74"/>
      <c r="F9" s="74"/>
      <c r="G9" s="74"/>
      <c r="H9" s="74"/>
      <c r="I9" s="74"/>
      <c r="J9" s="74"/>
      <c r="K9" s="74"/>
    </row>
    <row r="10" spans="1:12" ht="37.5" customHeight="1">
      <c r="A10" s="73"/>
      <c r="B10" s="401"/>
      <c r="C10" s="401"/>
      <c r="D10" s="401"/>
      <c r="E10" s="74"/>
      <c r="F10" s="74"/>
      <c r="G10" s="74"/>
      <c r="H10" s="74"/>
      <c r="I10" s="74"/>
      <c r="J10" s="74"/>
      <c r="K10" s="74"/>
    </row>
    <row r="11" spans="1:12" ht="10.5" customHeight="1">
      <c r="A11" s="73"/>
      <c r="B11" s="203"/>
      <c r="C11" s="203"/>
      <c r="D11" s="74"/>
      <c r="E11" s="74"/>
      <c r="F11" s="74"/>
      <c r="G11" s="74"/>
      <c r="H11" s="74"/>
      <c r="I11" s="74"/>
      <c r="J11" s="74"/>
      <c r="K11" s="74"/>
    </row>
    <row r="12" spans="1:12" ht="21" customHeight="1">
      <c r="A12" s="394" t="s">
        <v>758</v>
      </c>
      <c r="B12" s="395"/>
      <c r="C12" s="395"/>
      <c r="D12" s="395"/>
    </row>
    <row r="13" spans="1:12" ht="21" customHeight="1">
      <c r="A13" s="214" t="s">
        <v>764</v>
      </c>
      <c r="B13" s="211" t="s">
        <v>760</v>
      </c>
      <c r="C13" s="211" t="s">
        <v>761</v>
      </c>
    </row>
    <row r="14" spans="1:12" ht="16.5" customHeight="1">
      <c r="A14" s="209" t="s">
        <v>733</v>
      </c>
      <c r="B14" s="208" t="s">
        <v>759</v>
      </c>
      <c r="C14" s="208" t="s">
        <v>763</v>
      </c>
    </row>
    <row r="15" spans="1:12" ht="16.5" customHeight="1">
      <c r="A15" s="209" t="s">
        <v>732</v>
      </c>
      <c r="B15" s="213" t="s">
        <v>752</v>
      </c>
      <c r="C15" s="213" t="s">
        <v>762</v>
      </c>
      <c r="D15" s="210"/>
    </row>
    <row r="16" spans="1:12" ht="10.5" customHeight="1">
      <c r="B16" s="205"/>
      <c r="C16" s="205"/>
    </row>
    <row r="17" spans="1:4" ht="35.25" customHeight="1">
      <c r="A17" s="396"/>
      <c r="B17" s="397"/>
      <c r="C17" s="397"/>
      <c r="D17" s="395"/>
    </row>
  </sheetData>
  <mergeCells count="6">
    <mergeCell ref="A12:D12"/>
    <mergeCell ref="A17:D17"/>
    <mergeCell ref="B6:D6"/>
    <mergeCell ref="A1:D1"/>
    <mergeCell ref="A2:D2"/>
    <mergeCell ref="B8:D10"/>
  </mergeCells>
  <hyperlinks>
    <hyperlink ref="B15" r:id="rId1" xr:uid="{E1734FF5-1A61-431F-B13B-751AD8B7B273}"/>
    <hyperlink ref="C15" r:id="rId2" xr:uid="{5565AC81-C01A-48B6-9491-C6C5366F5F41}"/>
  </hyperlinks>
  <pageMargins left="0.25" right="0.25" top="0.25" bottom="0.25" header="0" footer="0"/>
  <pageSetup orientation="portrait"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L59"/>
  <sheetViews>
    <sheetView view="pageLayout" zoomScaleNormal="100" workbookViewId="0">
      <selection activeCell="L44" sqref="L44"/>
    </sheetView>
  </sheetViews>
  <sheetFormatPr defaultColWidth="9.140625" defaultRowHeight="12.75"/>
  <cols>
    <col min="1" max="1" width="9.140625" style="118"/>
    <col min="2" max="2" width="6.85546875" style="118" customWidth="1"/>
    <col min="3" max="3" width="13.28515625" style="118" customWidth="1"/>
    <col min="4" max="9" width="9.85546875" style="118" customWidth="1"/>
    <col min="10" max="10" width="9.140625" style="118"/>
    <col min="11" max="11" width="5.28515625" style="118" customWidth="1"/>
    <col min="12" max="16384" width="9.140625" style="118"/>
  </cols>
  <sheetData>
    <row r="2" spans="1:12" ht="15">
      <c r="A2" s="423" t="s">
        <v>774</v>
      </c>
      <c r="B2" s="423"/>
      <c r="C2" s="423"/>
      <c r="D2" s="423"/>
      <c r="E2" s="423"/>
      <c r="F2" s="423"/>
      <c r="G2" s="423"/>
      <c r="H2" s="423"/>
      <c r="I2" s="423"/>
      <c r="J2" s="423"/>
      <c r="K2" s="117"/>
      <c r="L2" s="117"/>
    </row>
    <row r="3" spans="1:12" ht="15">
      <c r="A3" s="423" t="s">
        <v>600</v>
      </c>
      <c r="B3" s="423"/>
      <c r="C3" s="423"/>
      <c r="D3" s="423"/>
      <c r="E3" s="423"/>
      <c r="F3" s="423"/>
      <c r="G3" s="423"/>
      <c r="H3" s="423"/>
      <c r="I3" s="423"/>
      <c r="J3" s="423"/>
      <c r="K3" s="117"/>
      <c r="L3" s="117"/>
    </row>
    <row r="4" spans="1:12">
      <c r="A4" s="424" t="s">
        <v>601</v>
      </c>
      <c r="B4" s="424"/>
      <c r="C4" s="424"/>
      <c r="D4" s="424"/>
      <c r="E4" s="424"/>
      <c r="F4" s="424"/>
      <c r="G4" s="424"/>
      <c r="H4" s="424"/>
      <c r="I4" s="424"/>
      <c r="J4" s="424"/>
      <c r="K4" s="119"/>
      <c r="L4" s="119"/>
    </row>
    <row r="5" spans="1:12">
      <c r="B5" s="120"/>
      <c r="C5" s="119"/>
      <c r="D5" s="119"/>
      <c r="E5" s="119"/>
      <c r="F5" s="119"/>
      <c r="G5" s="119"/>
      <c r="H5" s="119"/>
      <c r="I5" s="119"/>
      <c r="J5" s="119"/>
      <c r="K5" s="119"/>
      <c r="L5" s="119"/>
    </row>
    <row r="6" spans="1:12" ht="13.5" thickBot="1">
      <c r="B6" s="120"/>
      <c r="C6" s="119"/>
      <c r="D6" s="119"/>
      <c r="E6" s="119"/>
      <c r="F6" s="119"/>
      <c r="G6" s="119"/>
      <c r="H6" s="119"/>
      <c r="I6" s="119"/>
      <c r="J6" s="119"/>
      <c r="K6" s="119"/>
      <c r="L6" s="119"/>
    </row>
    <row r="7" spans="1:12">
      <c r="B7" s="121"/>
      <c r="C7" s="122"/>
      <c r="D7" s="425" t="s">
        <v>602</v>
      </c>
      <c r="E7" s="426"/>
      <c r="F7" s="427" t="s">
        <v>602</v>
      </c>
      <c r="G7" s="426"/>
      <c r="H7" s="121"/>
      <c r="I7" s="122"/>
      <c r="J7" s="120"/>
      <c r="K7" s="120"/>
      <c r="L7" s="120"/>
    </row>
    <row r="8" spans="1:12">
      <c r="B8" s="123" t="s">
        <v>603</v>
      </c>
      <c r="C8" s="124"/>
      <c r="D8" s="424" t="s">
        <v>604</v>
      </c>
      <c r="E8" s="428"/>
      <c r="F8" s="429" t="s">
        <v>605</v>
      </c>
      <c r="G8" s="428"/>
      <c r="H8" s="429" t="s">
        <v>606</v>
      </c>
      <c r="I8" s="428"/>
      <c r="J8" s="119"/>
      <c r="K8" s="424"/>
      <c r="L8" s="424"/>
    </row>
    <row r="9" spans="1:12">
      <c r="B9" s="125"/>
      <c r="C9" s="126"/>
      <c r="D9" s="430" t="s">
        <v>607</v>
      </c>
      <c r="E9" s="431"/>
      <c r="F9" s="432" t="s">
        <v>608</v>
      </c>
      <c r="G9" s="431"/>
      <c r="H9" s="432" t="s">
        <v>609</v>
      </c>
      <c r="I9" s="431"/>
      <c r="J9" s="119"/>
      <c r="K9" s="424"/>
      <c r="L9" s="424"/>
    </row>
    <row r="10" spans="1:12">
      <c r="B10" s="127"/>
      <c r="C10" s="128" t="s">
        <v>610</v>
      </c>
      <c r="D10" s="330">
        <v>26</v>
      </c>
      <c r="E10" s="304">
        <v>47</v>
      </c>
      <c r="F10" s="331">
        <v>94</v>
      </c>
      <c r="G10" s="304">
        <v>95</v>
      </c>
      <c r="H10" s="331">
        <v>23</v>
      </c>
      <c r="I10" s="304">
        <v>24</v>
      </c>
      <c r="J10" s="119"/>
      <c r="K10" s="119"/>
      <c r="L10" s="119"/>
    </row>
    <row r="11" spans="1:12" s="129" customFormat="1">
      <c r="B11" s="130"/>
      <c r="C11" s="131" t="s">
        <v>611</v>
      </c>
      <c r="D11" s="332">
        <v>472</v>
      </c>
      <c r="E11" s="304">
        <v>675</v>
      </c>
      <c r="F11" s="333">
        <v>696</v>
      </c>
      <c r="G11" s="304">
        <v>697</v>
      </c>
      <c r="H11" s="333">
        <v>655</v>
      </c>
      <c r="I11" s="304">
        <v>656</v>
      </c>
      <c r="J11" s="132"/>
      <c r="K11" s="422"/>
      <c r="L11" s="422"/>
    </row>
    <row r="12" spans="1:12" s="133" customFormat="1">
      <c r="B12" s="134"/>
      <c r="C12" s="135" t="s">
        <v>612</v>
      </c>
      <c r="D12" s="334" t="s">
        <v>613</v>
      </c>
      <c r="E12" s="335" t="s">
        <v>614</v>
      </c>
      <c r="F12" s="336" t="s">
        <v>613</v>
      </c>
      <c r="G12" s="335" t="s">
        <v>614</v>
      </c>
      <c r="H12" s="336" t="s">
        <v>613</v>
      </c>
      <c r="I12" s="335" t="s">
        <v>614</v>
      </c>
      <c r="J12" s="132"/>
      <c r="K12" s="132"/>
      <c r="L12" s="132"/>
    </row>
    <row r="13" spans="1:12">
      <c r="B13" s="136" t="s">
        <v>583</v>
      </c>
      <c r="C13" s="137" t="s">
        <v>526</v>
      </c>
      <c r="D13" s="337"/>
      <c r="E13" s="137"/>
      <c r="F13" s="338"/>
      <c r="G13" s="137"/>
      <c r="H13" s="338"/>
      <c r="I13" s="137"/>
      <c r="J13" s="132"/>
      <c r="K13" s="132"/>
      <c r="L13" s="132"/>
    </row>
    <row r="14" spans="1:12">
      <c r="B14" s="136">
        <v>0</v>
      </c>
      <c r="C14" s="137">
        <v>2026</v>
      </c>
      <c r="D14" s="339">
        <v>100</v>
      </c>
      <c r="E14" s="137">
        <v>100</v>
      </c>
      <c r="F14" s="340">
        <v>100</v>
      </c>
      <c r="G14" s="137">
        <v>100</v>
      </c>
      <c r="H14" s="340">
        <v>100</v>
      </c>
      <c r="I14" s="137">
        <v>100</v>
      </c>
      <c r="J14" s="132"/>
      <c r="K14" s="132"/>
      <c r="L14" s="132"/>
    </row>
    <row r="15" spans="1:12">
      <c r="B15" s="343">
        <v>1</v>
      </c>
      <c r="C15" s="344">
        <f t="shared" ref="C15:C44" si="0">C14-1</f>
        <v>2025</v>
      </c>
      <c r="D15" s="345">
        <v>91</v>
      </c>
      <c r="E15" s="344">
        <v>96</v>
      </c>
      <c r="F15" s="346">
        <v>92</v>
      </c>
      <c r="G15" s="344">
        <v>98</v>
      </c>
      <c r="H15" s="346">
        <v>85</v>
      </c>
      <c r="I15" s="344">
        <v>79</v>
      </c>
      <c r="J15" s="132"/>
      <c r="K15" s="132"/>
      <c r="L15" s="132"/>
    </row>
    <row r="16" spans="1:12">
      <c r="B16" s="136">
        <v>2</v>
      </c>
      <c r="C16" s="137">
        <f t="shared" si="0"/>
        <v>2024</v>
      </c>
      <c r="D16" s="339">
        <v>82</v>
      </c>
      <c r="E16" s="137">
        <v>93</v>
      </c>
      <c r="F16" s="340">
        <v>83</v>
      </c>
      <c r="G16" s="137">
        <v>94</v>
      </c>
      <c r="H16" s="340">
        <v>70</v>
      </c>
      <c r="I16" s="137">
        <v>57</v>
      </c>
      <c r="J16" s="132"/>
      <c r="K16" s="132"/>
      <c r="L16" s="132"/>
    </row>
    <row r="17" spans="2:12">
      <c r="B17" s="343">
        <v>3</v>
      </c>
      <c r="C17" s="344">
        <f t="shared" si="0"/>
        <v>2023</v>
      </c>
      <c r="D17" s="345">
        <v>79</v>
      </c>
      <c r="E17" s="344">
        <v>90</v>
      </c>
      <c r="F17" s="346">
        <v>81</v>
      </c>
      <c r="G17" s="344">
        <v>94</v>
      </c>
      <c r="H17" s="346">
        <v>55</v>
      </c>
      <c r="I17" s="344">
        <v>50</v>
      </c>
      <c r="J17" s="132"/>
      <c r="K17" s="132"/>
      <c r="L17" s="132"/>
    </row>
    <row r="18" spans="2:12">
      <c r="B18" s="136">
        <v>4</v>
      </c>
      <c r="C18" s="137">
        <f t="shared" si="0"/>
        <v>2022</v>
      </c>
      <c r="D18" s="339">
        <v>76</v>
      </c>
      <c r="E18" s="137">
        <v>85</v>
      </c>
      <c r="F18" s="340">
        <v>78</v>
      </c>
      <c r="G18" s="137">
        <v>89</v>
      </c>
      <c r="H18" s="340">
        <v>40</v>
      </c>
      <c r="I18" s="137">
        <v>43</v>
      </c>
      <c r="J18" s="132"/>
      <c r="K18" s="132"/>
      <c r="L18" s="132"/>
    </row>
    <row r="19" spans="2:12">
      <c r="B19" s="343">
        <v>5</v>
      </c>
      <c r="C19" s="344">
        <f t="shared" si="0"/>
        <v>2021</v>
      </c>
      <c r="D19" s="345">
        <v>74</v>
      </c>
      <c r="E19" s="344">
        <v>84</v>
      </c>
      <c r="F19" s="346">
        <v>78</v>
      </c>
      <c r="G19" s="344">
        <v>87</v>
      </c>
      <c r="H19" s="346">
        <v>35</v>
      </c>
      <c r="I19" s="344">
        <v>36</v>
      </c>
      <c r="J19" s="132"/>
      <c r="K19" s="132"/>
      <c r="L19" s="132"/>
    </row>
    <row r="20" spans="2:12">
      <c r="B20" s="136">
        <v>6</v>
      </c>
      <c r="C20" s="137">
        <f t="shared" si="0"/>
        <v>2020</v>
      </c>
      <c r="D20" s="339">
        <v>70</v>
      </c>
      <c r="E20" s="137">
        <v>82</v>
      </c>
      <c r="F20" s="340">
        <v>74</v>
      </c>
      <c r="G20" s="137">
        <v>84</v>
      </c>
      <c r="H20" s="340">
        <v>30</v>
      </c>
      <c r="I20" s="137">
        <v>36</v>
      </c>
      <c r="J20" s="132"/>
      <c r="K20" s="132"/>
      <c r="L20" s="132"/>
    </row>
    <row r="21" spans="2:12">
      <c r="B21" s="343">
        <v>7</v>
      </c>
      <c r="C21" s="344">
        <f t="shared" si="0"/>
        <v>2019</v>
      </c>
      <c r="D21" s="345">
        <v>69</v>
      </c>
      <c r="E21" s="344">
        <v>77</v>
      </c>
      <c r="F21" s="346">
        <v>72</v>
      </c>
      <c r="G21" s="344">
        <v>81</v>
      </c>
      <c r="H21" s="346">
        <v>25</v>
      </c>
      <c r="I21" s="344">
        <v>36</v>
      </c>
      <c r="J21" s="132"/>
      <c r="K21" s="132"/>
      <c r="L21" s="132"/>
    </row>
    <row r="22" spans="2:12">
      <c r="B22" s="136">
        <v>8</v>
      </c>
      <c r="C22" s="137">
        <f t="shared" si="0"/>
        <v>2018</v>
      </c>
      <c r="D22" s="339">
        <v>67</v>
      </c>
      <c r="E22" s="137">
        <v>74</v>
      </c>
      <c r="F22" s="340">
        <v>70</v>
      </c>
      <c r="G22" s="137">
        <v>78</v>
      </c>
      <c r="H22" s="340">
        <v>25</v>
      </c>
      <c r="I22" s="137">
        <v>36</v>
      </c>
      <c r="J22" s="132"/>
      <c r="K22" s="132"/>
      <c r="L22" s="132"/>
    </row>
    <row r="23" spans="2:12">
      <c r="B23" s="343">
        <v>9</v>
      </c>
      <c r="C23" s="344">
        <f t="shared" si="0"/>
        <v>2017</v>
      </c>
      <c r="D23" s="345">
        <v>63</v>
      </c>
      <c r="E23" s="344">
        <v>70</v>
      </c>
      <c r="F23" s="346">
        <v>67</v>
      </c>
      <c r="G23" s="344">
        <v>77</v>
      </c>
      <c r="H23" s="346">
        <v>25</v>
      </c>
      <c r="I23" s="344">
        <v>36</v>
      </c>
      <c r="J23" s="132"/>
      <c r="K23" s="132"/>
      <c r="L23" s="132"/>
    </row>
    <row r="24" spans="2:12">
      <c r="B24" s="136">
        <v>10</v>
      </c>
      <c r="C24" s="137">
        <f t="shared" si="0"/>
        <v>2016</v>
      </c>
      <c r="D24" s="339">
        <v>61</v>
      </c>
      <c r="E24" s="137">
        <v>66</v>
      </c>
      <c r="F24" s="340">
        <v>65</v>
      </c>
      <c r="G24" s="137">
        <v>72</v>
      </c>
      <c r="H24" s="340">
        <v>25</v>
      </c>
      <c r="I24" s="137">
        <v>36</v>
      </c>
      <c r="J24" s="132"/>
      <c r="K24" s="132"/>
      <c r="L24" s="132"/>
    </row>
    <row r="25" spans="2:12">
      <c r="B25" s="343">
        <v>11</v>
      </c>
      <c r="C25" s="344">
        <f t="shared" si="0"/>
        <v>2015</v>
      </c>
      <c r="D25" s="345">
        <v>57</v>
      </c>
      <c r="E25" s="344">
        <v>65</v>
      </c>
      <c r="F25" s="346">
        <v>64</v>
      </c>
      <c r="G25" s="344">
        <v>69</v>
      </c>
      <c r="H25" s="346">
        <v>25</v>
      </c>
      <c r="I25" s="344">
        <v>36</v>
      </c>
      <c r="J25" s="132"/>
      <c r="K25" s="132"/>
      <c r="L25" s="132"/>
    </row>
    <row r="26" spans="2:12">
      <c r="B26" s="136">
        <v>12</v>
      </c>
      <c r="C26" s="137">
        <f t="shared" si="0"/>
        <v>2014</v>
      </c>
      <c r="D26" s="339">
        <v>54</v>
      </c>
      <c r="E26" s="137">
        <v>59</v>
      </c>
      <c r="F26" s="340">
        <v>60</v>
      </c>
      <c r="G26" s="137">
        <v>66</v>
      </c>
      <c r="H26" s="340">
        <v>25</v>
      </c>
      <c r="I26" s="137">
        <v>36</v>
      </c>
      <c r="J26" s="132"/>
      <c r="K26" s="132"/>
      <c r="L26" s="132"/>
    </row>
    <row r="27" spans="2:12">
      <c r="B27" s="343">
        <v>13</v>
      </c>
      <c r="C27" s="344">
        <f t="shared" si="0"/>
        <v>2013</v>
      </c>
      <c r="D27" s="345">
        <v>53</v>
      </c>
      <c r="E27" s="344">
        <v>54</v>
      </c>
      <c r="F27" s="346">
        <v>57</v>
      </c>
      <c r="G27" s="344">
        <v>63</v>
      </c>
      <c r="H27" s="346">
        <v>25</v>
      </c>
      <c r="I27" s="344">
        <v>36</v>
      </c>
      <c r="J27" s="132"/>
      <c r="K27" s="132"/>
      <c r="L27" s="132"/>
    </row>
    <row r="28" spans="2:12">
      <c r="B28" s="136">
        <v>14</v>
      </c>
      <c r="C28" s="137">
        <f t="shared" si="0"/>
        <v>2012</v>
      </c>
      <c r="D28" s="339">
        <v>48</v>
      </c>
      <c r="E28" s="137">
        <v>49</v>
      </c>
      <c r="F28" s="340">
        <v>55</v>
      </c>
      <c r="G28" s="137">
        <v>59</v>
      </c>
      <c r="H28" s="340">
        <v>25</v>
      </c>
      <c r="I28" s="137">
        <v>36</v>
      </c>
      <c r="J28" s="132"/>
      <c r="K28" s="132"/>
      <c r="L28" s="132"/>
    </row>
    <row r="29" spans="2:12">
      <c r="B29" s="343">
        <v>15</v>
      </c>
      <c r="C29" s="344">
        <f t="shared" si="0"/>
        <v>2011</v>
      </c>
      <c r="D29" s="345">
        <v>44</v>
      </c>
      <c r="E29" s="344">
        <v>49</v>
      </c>
      <c r="F29" s="346">
        <v>52</v>
      </c>
      <c r="G29" s="344">
        <v>59</v>
      </c>
      <c r="H29" s="346">
        <v>25</v>
      </c>
      <c r="I29" s="344">
        <v>36</v>
      </c>
      <c r="J29" s="132"/>
      <c r="K29" s="132"/>
      <c r="L29" s="132"/>
    </row>
    <row r="30" spans="2:12">
      <c r="B30" s="136">
        <v>16</v>
      </c>
      <c r="C30" s="137">
        <f t="shared" si="0"/>
        <v>2010</v>
      </c>
      <c r="D30" s="339">
        <v>40</v>
      </c>
      <c r="E30" s="137">
        <v>46</v>
      </c>
      <c r="F30" s="340">
        <v>49</v>
      </c>
      <c r="G30" s="137">
        <v>53</v>
      </c>
      <c r="H30" s="340">
        <v>25</v>
      </c>
      <c r="I30" s="137">
        <v>36</v>
      </c>
      <c r="J30" s="132"/>
      <c r="K30" s="132"/>
      <c r="L30" s="132"/>
    </row>
    <row r="31" spans="2:12">
      <c r="B31" s="343">
        <v>17</v>
      </c>
      <c r="C31" s="344">
        <f t="shared" si="0"/>
        <v>2009</v>
      </c>
      <c r="D31" s="345">
        <v>40</v>
      </c>
      <c r="E31" s="344">
        <v>39</v>
      </c>
      <c r="F31" s="346">
        <v>49</v>
      </c>
      <c r="G31" s="344">
        <v>49</v>
      </c>
      <c r="H31" s="346">
        <v>25</v>
      </c>
      <c r="I31" s="344">
        <v>36</v>
      </c>
      <c r="J31" s="132"/>
      <c r="K31" s="132"/>
      <c r="L31" s="132"/>
    </row>
    <row r="32" spans="2:12">
      <c r="B32" s="136">
        <v>18</v>
      </c>
      <c r="C32" s="137">
        <f t="shared" si="0"/>
        <v>2008</v>
      </c>
      <c r="D32" s="339">
        <v>38</v>
      </c>
      <c r="E32" s="137">
        <v>39</v>
      </c>
      <c r="F32" s="340">
        <v>44</v>
      </c>
      <c r="G32" s="137">
        <v>49</v>
      </c>
      <c r="H32" s="340">
        <v>25</v>
      </c>
      <c r="I32" s="137">
        <v>36</v>
      </c>
      <c r="J32" s="132"/>
      <c r="K32" s="132"/>
      <c r="L32" s="132"/>
    </row>
    <row r="33" spans="2:12">
      <c r="B33" s="343">
        <v>19</v>
      </c>
      <c r="C33" s="344">
        <f t="shared" si="0"/>
        <v>2007</v>
      </c>
      <c r="D33" s="345">
        <v>32</v>
      </c>
      <c r="E33" s="344">
        <v>39</v>
      </c>
      <c r="F33" s="346">
        <v>41</v>
      </c>
      <c r="G33" s="344">
        <v>47</v>
      </c>
      <c r="H33" s="346">
        <v>25</v>
      </c>
      <c r="I33" s="344">
        <v>36</v>
      </c>
      <c r="J33" s="132"/>
      <c r="K33" s="132"/>
      <c r="L33" s="132"/>
    </row>
    <row r="34" spans="2:12">
      <c r="B34" s="136">
        <v>20</v>
      </c>
      <c r="C34" s="137">
        <f t="shared" si="0"/>
        <v>2006</v>
      </c>
      <c r="D34" s="339">
        <v>32</v>
      </c>
      <c r="E34" s="137">
        <v>38</v>
      </c>
      <c r="F34" s="340">
        <v>41</v>
      </c>
      <c r="G34" s="137">
        <v>47</v>
      </c>
      <c r="H34" s="340">
        <v>25</v>
      </c>
      <c r="I34" s="137">
        <v>36</v>
      </c>
      <c r="J34" s="132"/>
      <c r="K34" s="132"/>
      <c r="L34" s="132"/>
    </row>
    <row r="35" spans="2:12">
      <c r="B35" s="343">
        <v>21</v>
      </c>
      <c r="C35" s="344">
        <f t="shared" si="0"/>
        <v>2005</v>
      </c>
      <c r="D35" s="345">
        <v>32</v>
      </c>
      <c r="E35" s="344">
        <v>38</v>
      </c>
      <c r="F35" s="346">
        <v>40</v>
      </c>
      <c r="G35" s="344">
        <v>47</v>
      </c>
      <c r="H35" s="346">
        <v>25</v>
      </c>
      <c r="I35" s="344">
        <v>36</v>
      </c>
      <c r="J35" s="132"/>
      <c r="K35" s="132"/>
      <c r="L35" s="132"/>
    </row>
    <row r="36" spans="2:12">
      <c r="B36" s="136">
        <v>22</v>
      </c>
      <c r="C36" s="137">
        <f t="shared" si="0"/>
        <v>2004</v>
      </c>
      <c r="D36" s="339">
        <v>31</v>
      </c>
      <c r="E36" s="137">
        <v>38</v>
      </c>
      <c r="F36" s="340">
        <v>40</v>
      </c>
      <c r="G36" s="137">
        <v>43</v>
      </c>
      <c r="H36" s="340">
        <v>25</v>
      </c>
      <c r="I36" s="137">
        <v>36</v>
      </c>
      <c r="J36" s="132"/>
      <c r="K36" s="132"/>
      <c r="L36" s="132"/>
    </row>
    <row r="37" spans="2:12">
      <c r="B37" s="343">
        <v>23</v>
      </c>
      <c r="C37" s="344">
        <f t="shared" si="0"/>
        <v>2003</v>
      </c>
      <c r="D37" s="345">
        <v>31</v>
      </c>
      <c r="E37" s="344">
        <v>35</v>
      </c>
      <c r="F37" s="346">
        <v>39</v>
      </c>
      <c r="G37" s="344">
        <v>43</v>
      </c>
      <c r="H37" s="346">
        <v>25</v>
      </c>
      <c r="I37" s="344">
        <v>36</v>
      </c>
      <c r="J37" s="132"/>
      <c r="K37" s="132"/>
      <c r="L37" s="132"/>
    </row>
    <row r="38" spans="2:12">
      <c r="B38" s="136">
        <v>24</v>
      </c>
      <c r="C38" s="137">
        <f t="shared" si="0"/>
        <v>2002</v>
      </c>
      <c r="D38" s="339">
        <v>31</v>
      </c>
      <c r="E38" s="137">
        <v>32</v>
      </c>
      <c r="F38" s="340">
        <v>36</v>
      </c>
      <c r="G38" s="137">
        <v>41</v>
      </c>
      <c r="H38" s="340">
        <v>25</v>
      </c>
      <c r="I38" s="137">
        <v>36</v>
      </c>
      <c r="J38" s="132"/>
      <c r="K38" s="132"/>
      <c r="L38" s="132"/>
    </row>
    <row r="39" spans="2:12">
      <c r="B39" s="343">
        <v>25</v>
      </c>
      <c r="C39" s="344">
        <f t="shared" si="0"/>
        <v>2001</v>
      </c>
      <c r="D39" s="345">
        <v>29</v>
      </c>
      <c r="E39" s="344">
        <v>27</v>
      </c>
      <c r="F39" s="346">
        <v>36</v>
      </c>
      <c r="G39" s="344">
        <v>41</v>
      </c>
      <c r="H39" s="346">
        <v>25</v>
      </c>
      <c r="I39" s="344">
        <v>36</v>
      </c>
      <c r="J39" s="132"/>
      <c r="K39" s="132"/>
      <c r="L39" s="132"/>
    </row>
    <row r="40" spans="2:12">
      <c r="B40" s="136">
        <v>26</v>
      </c>
      <c r="C40" s="137">
        <f t="shared" si="0"/>
        <v>2000</v>
      </c>
      <c r="D40" s="339">
        <v>26</v>
      </c>
      <c r="E40" s="137">
        <v>27</v>
      </c>
      <c r="F40" s="340">
        <v>34</v>
      </c>
      <c r="G40" s="137">
        <v>37</v>
      </c>
      <c r="H40" s="340">
        <v>25</v>
      </c>
      <c r="I40" s="137">
        <v>36</v>
      </c>
      <c r="J40" s="132"/>
      <c r="K40" s="132"/>
      <c r="L40" s="132"/>
    </row>
    <row r="41" spans="2:12">
      <c r="B41" s="343">
        <v>27</v>
      </c>
      <c r="C41" s="344">
        <f t="shared" si="0"/>
        <v>1999</v>
      </c>
      <c r="D41" s="345">
        <v>22</v>
      </c>
      <c r="E41" s="344">
        <v>26</v>
      </c>
      <c r="F41" s="346">
        <v>34</v>
      </c>
      <c r="G41" s="344">
        <v>36</v>
      </c>
      <c r="H41" s="346">
        <v>25</v>
      </c>
      <c r="I41" s="344">
        <v>36</v>
      </c>
      <c r="J41" s="132"/>
      <c r="K41" s="132"/>
      <c r="L41" s="132"/>
    </row>
    <row r="42" spans="2:12">
      <c r="B42" s="136">
        <v>28</v>
      </c>
      <c r="C42" s="137">
        <f t="shared" si="0"/>
        <v>1998</v>
      </c>
      <c r="D42" s="339">
        <v>22</v>
      </c>
      <c r="E42" s="137">
        <v>21</v>
      </c>
      <c r="F42" s="340">
        <v>31</v>
      </c>
      <c r="G42" s="137">
        <v>35</v>
      </c>
      <c r="H42" s="340">
        <v>25</v>
      </c>
      <c r="I42" s="137">
        <v>36</v>
      </c>
      <c r="J42" s="132"/>
      <c r="K42" s="132"/>
      <c r="L42" s="132"/>
    </row>
    <row r="43" spans="2:12">
      <c r="B43" s="347">
        <v>29</v>
      </c>
      <c r="C43" s="348">
        <f t="shared" si="0"/>
        <v>1997</v>
      </c>
      <c r="D43" s="349">
        <v>21</v>
      </c>
      <c r="E43" s="348">
        <v>21</v>
      </c>
      <c r="F43" s="350">
        <v>30</v>
      </c>
      <c r="G43" s="348">
        <v>35</v>
      </c>
      <c r="H43" s="350">
        <v>25</v>
      </c>
      <c r="I43" s="348">
        <v>36</v>
      </c>
      <c r="J43" s="132"/>
      <c r="K43" s="132"/>
      <c r="L43" s="132"/>
    </row>
    <row r="44" spans="2:12" ht="13.5" thickBot="1">
      <c r="B44" s="138">
        <v>30</v>
      </c>
      <c r="C44" s="139">
        <f t="shared" si="0"/>
        <v>1996</v>
      </c>
      <c r="D44" s="341">
        <v>17</v>
      </c>
      <c r="E44" s="139">
        <v>21</v>
      </c>
      <c r="F44" s="342">
        <v>29</v>
      </c>
      <c r="G44" s="139">
        <v>35</v>
      </c>
      <c r="H44" s="342">
        <v>25</v>
      </c>
      <c r="I44" s="139">
        <v>36</v>
      </c>
      <c r="J44" s="132"/>
      <c r="K44" s="132"/>
      <c r="L44" s="132"/>
    </row>
    <row r="45" spans="2:12">
      <c r="C45" s="140"/>
      <c r="F45" s="141"/>
      <c r="G45" s="141"/>
      <c r="H45" s="141"/>
      <c r="I45" s="141"/>
      <c r="J45" s="142"/>
      <c r="K45" s="142"/>
      <c r="L45" s="142"/>
    </row>
    <row r="46" spans="2:12">
      <c r="F46" s="143"/>
      <c r="G46" s="143"/>
      <c r="H46" s="143"/>
      <c r="I46" s="143"/>
      <c r="J46" s="143"/>
      <c r="K46" s="143"/>
      <c r="L46" s="143"/>
    </row>
    <row r="47" spans="2:12">
      <c r="F47" s="143"/>
      <c r="G47" s="143"/>
      <c r="H47" s="143"/>
      <c r="I47" s="143"/>
      <c r="J47" s="143"/>
      <c r="K47" s="143"/>
      <c r="L47" s="143"/>
    </row>
    <row r="48" spans="2:12">
      <c r="B48" s="118" t="s">
        <v>585</v>
      </c>
      <c r="C48" s="133" t="s">
        <v>615</v>
      </c>
      <c r="E48" s="143"/>
      <c r="F48" s="143"/>
      <c r="G48" s="143"/>
      <c r="H48" s="143"/>
      <c r="I48" s="143"/>
      <c r="J48" s="143"/>
      <c r="K48" s="143"/>
      <c r="L48" s="143"/>
    </row>
    <row r="49" spans="3:12">
      <c r="C49" s="118" t="s">
        <v>616</v>
      </c>
      <c r="E49" s="143"/>
      <c r="F49" s="143"/>
      <c r="G49" s="143"/>
      <c r="H49" s="143"/>
      <c r="I49" s="143"/>
      <c r="J49" s="143"/>
      <c r="K49" s="143"/>
      <c r="L49" s="143"/>
    </row>
    <row r="50" spans="3:12">
      <c r="C50" s="133" t="s">
        <v>617</v>
      </c>
    </row>
    <row r="51" spans="3:12">
      <c r="C51" s="118" t="s">
        <v>618</v>
      </c>
    </row>
    <row r="52" spans="3:12" ht="15">
      <c r="C52" s="118" t="s">
        <v>827</v>
      </c>
      <c r="K52" s="143"/>
      <c r="L52" s="143"/>
    </row>
    <row r="53" spans="3:12">
      <c r="D53" s="143"/>
      <c r="E53" s="143"/>
      <c r="F53" s="143"/>
      <c r="G53" s="143"/>
      <c r="H53" s="143"/>
      <c r="I53" s="143"/>
      <c r="J53" s="143"/>
      <c r="K53" s="143"/>
      <c r="L53" s="143"/>
    </row>
    <row r="54" spans="3:12">
      <c r="D54" s="143"/>
      <c r="E54" s="143"/>
      <c r="F54" s="143"/>
      <c r="G54" s="143"/>
      <c r="H54" s="143"/>
      <c r="I54" s="143"/>
      <c r="J54" s="143"/>
      <c r="K54" s="143"/>
      <c r="L54" s="143"/>
    </row>
    <row r="55" spans="3:12">
      <c r="D55" s="143"/>
      <c r="E55" s="143"/>
      <c r="F55" s="143"/>
      <c r="G55" s="143"/>
      <c r="H55" s="143"/>
      <c r="I55" s="143"/>
      <c r="J55" s="143"/>
      <c r="K55" s="143"/>
      <c r="L55" s="143"/>
    </row>
    <row r="56" spans="3:12">
      <c r="C56" s="118" t="s">
        <v>310</v>
      </c>
    </row>
    <row r="57" spans="3:12">
      <c r="C57" s="133"/>
    </row>
    <row r="59" spans="3:12">
      <c r="C59" s="133" t="s">
        <v>619</v>
      </c>
    </row>
  </sheetData>
  <mergeCells count="14">
    <mergeCell ref="K11:L11"/>
    <mergeCell ref="A2:J2"/>
    <mergeCell ref="A3:J3"/>
    <mergeCell ref="A4:J4"/>
    <mergeCell ref="D7:E7"/>
    <mergeCell ref="F7:G7"/>
    <mergeCell ref="D8:E8"/>
    <mergeCell ref="F8:G8"/>
    <mergeCell ref="H8:I8"/>
    <mergeCell ref="K8:L8"/>
    <mergeCell ref="D9:E9"/>
    <mergeCell ref="F9:G9"/>
    <mergeCell ref="H9:I9"/>
    <mergeCell ref="K9:L9"/>
  </mergeCells>
  <printOptions horizontalCentered="1" verticalCentered="1"/>
  <pageMargins left="0.25" right="0.25" top="0.05" bottom="0.45" header="0" footer="0"/>
  <pageSetup orientation="portrait" r:id="rId1"/>
  <headerFooter alignWithMargins="0">
    <oddFooter xml:space="preserve">&amp;LIdaho Property Valuation Schedules
&amp;C17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Z58"/>
  <sheetViews>
    <sheetView view="pageLayout" zoomScaleNormal="100" workbookViewId="0">
      <selection activeCell="AA42" sqref="AA42"/>
    </sheetView>
  </sheetViews>
  <sheetFormatPr defaultColWidth="9.140625" defaultRowHeight="12.75"/>
  <cols>
    <col min="1" max="1" width="6.42578125" style="118" customWidth="1"/>
    <col min="2" max="2" width="8" style="118" customWidth="1"/>
    <col min="3" max="3" width="5.28515625" style="118" customWidth="1"/>
    <col min="4" max="4" width="5.140625" style="118" customWidth="1"/>
    <col min="5" max="26" width="5.28515625" style="118" customWidth="1"/>
    <col min="27" max="16384" width="9.140625" style="118"/>
  </cols>
  <sheetData>
    <row r="2" spans="1:26" ht="15">
      <c r="A2" s="423" t="s">
        <v>776</v>
      </c>
      <c r="B2" s="423"/>
      <c r="C2" s="423"/>
      <c r="D2" s="423"/>
      <c r="E2" s="423"/>
      <c r="F2" s="423"/>
      <c r="G2" s="423"/>
      <c r="H2" s="423"/>
      <c r="I2" s="423"/>
      <c r="J2" s="423"/>
      <c r="K2" s="423"/>
      <c r="L2" s="423"/>
      <c r="M2" s="423"/>
      <c r="N2" s="423"/>
      <c r="O2" s="423"/>
      <c r="P2" s="423"/>
      <c r="Q2" s="423"/>
      <c r="R2" s="423"/>
      <c r="S2" s="423"/>
      <c r="T2" s="423"/>
      <c r="U2" s="423"/>
      <c r="V2" s="423"/>
      <c r="W2" s="423"/>
      <c r="X2" s="423"/>
      <c r="Y2" s="423"/>
      <c r="Z2" s="423"/>
    </row>
    <row r="3" spans="1:26" ht="13.5" thickBot="1">
      <c r="A3" s="433" t="s">
        <v>601</v>
      </c>
      <c r="B3" s="433"/>
      <c r="C3" s="433"/>
      <c r="D3" s="433"/>
      <c r="E3" s="433"/>
      <c r="F3" s="433"/>
      <c r="G3" s="433"/>
      <c r="H3" s="433"/>
      <c r="I3" s="433"/>
      <c r="J3" s="433"/>
      <c r="K3" s="433"/>
      <c r="L3" s="433"/>
      <c r="M3" s="433"/>
      <c r="N3" s="433"/>
      <c r="O3" s="433"/>
      <c r="P3" s="433"/>
      <c r="Q3" s="433"/>
      <c r="R3" s="433"/>
      <c r="S3" s="433"/>
      <c r="T3" s="433"/>
      <c r="U3" s="433"/>
      <c r="V3" s="433"/>
      <c r="W3" s="433"/>
      <c r="X3" s="433"/>
      <c r="Y3" s="433"/>
      <c r="Z3" s="433"/>
    </row>
    <row r="4" spans="1:26">
      <c r="A4" s="121"/>
      <c r="B4" s="144"/>
      <c r="C4" s="427"/>
      <c r="D4" s="426"/>
      <c r="E4" s="427" t="s">
        <v>620</v>
      </c>
      <c r="F4" s="426"/>
      <c r="G4" s="121"/>
      <c r="H4" s="122"/>
      <c r="I4" s="121"/>
      <c r="J4" s="122"/>
      <c r="K4" s="121"/>
      <c r="L4" s="122"/>
      <c r="M4" s="427" t="s">
        <v>621</v>
      </c>
      <c r="N4" s="426"/>
      <c r="O4" s="121"/>
      <c r="P4" s="122"/>
      <c r="Q4" s="427" t="s">
        <v>622</v>
      </c>
      <c r="R4" s="434"/>
      <c r="S4" s="427" t="s">
        <v>623</v>
      </c>
      <c r="T4" s="426"/>
      <c r="U4" s="427"/>
      <c r="V4" s="426"/>
      <c r="W4" s="121"/>
      <c r="X4" s="122"/>
      <c r="Y4" s="427"/>
      <c r="Z4" s="426"/>
    </row>
    <row r="5" spans="1:26">
      <c r="A5" s="123" t="s">
        <v>603</v>
      </c>
      <c r="B5" s="120"/>
      <c r="C5" s="429" t="s">
        <v>624</v>
      </c>
      <c r="D5" s="428"/>
      <c r="E5" s="429" t="s">
        <v>625</v>
      </c>
      <c r="F5" s="428"/>
      <c r="G5" s="429" t="s">
        <v>626</v>
      </c>
      <c r="H5" s="428"/>
      <c r="I5" s="429" t="s">
        <v>627</v>
      </c>
      <c r="J5" s="428"/>
      <c r="K5" s="429" t="s">
        <v>627</v>
      </c>
      <c r="L5" s="428"/>
      <c r="M5" s="429" t="s">
        <v>628</v>
      </c>
      <c r="N5" s="428"/>
      <c r="O5" s="429" t="s">
        <v>629</v>
      </c>
      <c r="P5" s="428"/>
      <c r="Q5" s="429" t="s">
        <v>628</v>
      </c>
      <c r="R5" s="428"/>
      <c r="S5" s="429" t="s">
        <v>630</v>
      </c>
      <c r="T5" s="428"/>
      <c r="U5" s="429" t="s">
        <v>631</v>
      </c>
      <c r="V5" s="428"/>
      <c r="W5" s="429" t="s">
        <v>632</v>
      </c>
      <c r="X5" s="428"/>
      <c r="Y5" s="429"/>
      <c r="Z5" s="428"/>
    </row>
    <row r="6" spans="1:26" ht="14.25">
      <c r="A6" s="125"/>
      <c r="B6" s="145"/>
      <c r="C6" s="432" t="s">
        <v>633</v>
      </c>
      <c r="D6" s="431"/>
      <c r="E6" s="432" t="s">
        <v>634</v>
      </c>
      <c r="F6" s="431"/>
      <c r="G6" s="432" t="s">
        <v>633</v>
      </c>
      <c r="H6" s="431"/>
      <c r="I6" s="432" t="s">
        <v>633</v>
      </c>
      <c r="J6" s="431"/>
      <c r="K6" s="432" t="s">
        <v>635</v>
      </c>
      <c r="L6" s="431"/>
      <c r="M6" s="432" t="s">
        <v>636</v>
      </c>
      <c r="N6" s="431"/>
      <c r="O6" s="432" t="s">
        <v>637</v>
      </c>
      <c r="P6" s="431"/>
      <c r="Q6" s="432" t="s">
        <v>638</v>
      </c>
      <c r="R6" s="431"/>
      <c r="S6" s="432" t="s">
        <v>639</v>
      </c>
      <c r="T6" s="431"/>
      <c r="U6" s="432" t="s">
        <v>609</v>
      </c>
      <c r="V6" s="431"/>
      <c r="W6" s="432" t="s">
        <v>640</v>
      </c>
      <c r="X6" s="431"/>
      <c r="Y6" s="432" t="s">
        <v>730</v>
      </c>
      <c r="Z6" s="431"/>
    </row>
    <row r="7" spans="1:26">
      <c r="A7" s="123" t="s">
        <v>610</v>
      </c>
      <c r="B7" s="119"/>
      <c r="C7" s="331">
        <v>30</v>
      </c>
      <c r="D7" s="304">
        <v>67</v>
      </c>
      <c r="E7" s="331">
        <v>96</v>
      </c>
      <c r="F7" s="304">
        <v>97</v>
      </c>
      <c r="G7" s="331">
        <v>28</v>
      </c>
      <c r="H7" s="304">
        <v>49</v>
      </c>
      <c r="I7" s="331">
        <v>29</v>
      </c>
      <c r="J7" s="304">
        <v>66</v>
      </c>
      <c r="K7" s="331">
        <v>32</v>
      </c>
      <c r="L7" s="304">
        <v>69</v>
      </c>
      <c r="M7" s="331">
        <v>33</v>
      </c>
      <c r="N7" s="304">
        <v>80</v>
      </c>
      <c r="O7" s="331">
        <v>98</v>
      </c>
      <c r="P7" s="304">
        <v>99</v>
      </c>
      <c r="Q7" s="331">
        <v>45</v>
      </c>
      <c r="R7" s="304">
        <v>92</v>
      </c>
      <c r="S7" s="331">
        <v>89</v>
      </c>
      <c r="T7" s="304">
        <v>91</v>
      </c>
      <c r="U7" s="331">
        <v>43</v>
      </c>
      <c r="V7" s="304">
        <v>90</v>
      </c>
      <c r="W7" s="331">
        <v>64</v>
      </c>
      <c r="X7" s="304">
        <v>65</v>
      </c>
      <c r="Y7" s="331">
        <v>31</v>
      </c>
      <c r="Z7" s="304">
        <v>68</v>
      </c>
    </row>
    <row r="8" spans="1:26" s="129" customFormat="1">
      <c r="A8" s="123" t="s">
        <v>611</v>
      </c>
      <c r="B8" s="133"/>
      <c r="C8" s="333">
        <v>557</v>
      </c>
      <c r="D8" s="304">
        <v>679</v>
      </c>
      <c r="E8" s="333">
        <v>698</v>
      </c>
      <c r="F8" s="304">
        <v>699</v>
      </c>
      <c r="G8" s="333">
        <v>510</v>
      </c>
      <c r="H8" s="304">
        <v>677</v>
      </c>
      <c r="I8" s="333">
        <v>537</v>
      </c>
      <c r="J8" s="304">
        <v>678</v>
      </c>
      <c r="K8" s="333">
        <v>580</v>
      </c>
      <c r="L8" s="304">
        <v>681</v>
      </c>
      <c r="M8" s="333">
        <v>581</v>
      </c>
      <c r="N8" s="304">
        <v>682</v>
      </c>
      <c r="O8" s="333">
        <v>670</v>
      </c>
      <c r="P8" s="304">
        <v>691</v>
      </c>
      <c r="Q8" s="333">
        <v>673</v>
      </c>
      <c r="R8" s="304">
        <v>694</v>
      </c>
      <c r="S8" s="333" t="s">
        <v>564</v>
      </c>
      <c r="T8" s="304">
        <v>649</v>
      </c>
      <c r="U8" s="333">
        <v>671</v>
      </c>
      <c r="V8" s="304">
        <v>692</v>
      </c>
      <c r="W8" s="333">
        <v>518</v>
      </c>
      <c r="X8" s="304">
        <v>519</v>
      </c>
      <c r="Y8" s="333">
        <v>573</v>
      </c>
      <c r="Z8" s="304">
        <v>680</v>
      </c>
    </row>
    <row r="9" spans="1:26" s="133" customFormat="1">
      <c r="A9" s="134"/>
      <c r="B9" s="146" t="s">
        <v>612</v>
      </c>
      <c r="C9" s="340" t="s">
        <v>613</v>
      </c>
      <c r="D9" s="137" t="s">
        <v>614</v>
      </c>
      <c r="E9" s="340" t="s">
        <v>613</v>
      </c>
      <c r="F9" s="351" t="s">
        <v>614</v>
      </c>
      <c r="G9" s="340" t="s">
        <v>613</v>
      </c>
      <c r="H9" s="137" t="s">
        <v>614</v>
      </c>
      <c r="I9" s="340" t="s">
        <v>613</v>
      </c>
      <c r="J9" s="137" t="s">
        <v>614</v>
      </c>
      <c r="K9" s="340" t="s">
        <v>613</v>
      </c>
      <c r="L9" s="137" t="s">
        <v>614</v>
      </c>
      <c r="M9" s="340" t="s">
        <v>613</v>
      </c>
      <c r="N9" s="137" t="s">
        <v>614</v>
      </c>
      <c r="O9" s="340" t="s">
        <v>613</v>
      </c>
      <c r="P9" s="137" t="s">
        <v>614</v>
      </c>
      <c r="Q9" s="340" t="s">
        <v>613</v>
      </c>
      <c r="R9" s="137" t="s">
        <v>614</v>
      </c>
      <c r="S9" s="340" t="s">
        <v>613</v>
      </c>
      <c r="T9" s="137" t="s">
        <v>614</v>
      </c>
      <c r="U9" s="340" t="s">
        <v>613</v>
      </c>
      <c r="V9" s="137" t="s">
        <v>614</v>
      </c>
      <c r="W9" s="340" t="s">
        <v>613</v>
      </c>
      <c r="X9" s="137" t="s">
        <v>614</v>
      </c>
      <c r="Y9" s="340" t="s">
        <v>613</v>
      </c>
      <c r="Z9" s="137" t="s">
        <v>614</v>
      </c>
    </row>
    <row r="10" spans="1:26">
      <c r="A10" s="136" t="s">
        <v>583</v>
      </c>
      <c r="B10" s="132" t="s">
        <v>526</v>
      </c>
      <c r="C10" s="338"/>
      <c r="D10" s="352"/>
      <c r="E10" s="338"/>
      <c r="F10" s="352"/>
      <c r="G10" s="338"/>
      <c r="H10" s="352"/>
      <c r="I10" s="338"/>
      <c r="J10" s="352"/>
      <c r="K10" s="338"/>
      <c r="L10" s="352"/>
      <c r="M10" s="338"/>
      <c r="N10" s="352"/>
      <c r="O10" s="338"/>
      <c r="P10" s="352"/>
      <c r="Q10" s="338"/>
      <c r="R10" s="352"/>
      <c r="S10" s="338"/>
      <c r="T10" s="352"/>
      <c r="U10" s="338"/>
      <c r="V10" s="352"/>
      <c r="W10" s="338"/>
      <c r="X10" s="352"/>
      <c r="Y10" s="338"/>
      <c r="Z10" s="352"/>
    </row>
    <row r="11" spans="1:26">
      <c r="A11" s="136">
        <v>0</v>
      </c>
      <c r="B11" s="132">
        <v>2026</v>
      </c>
      <c r="C11" s="340">
        <v>100</v>
      </c>
      <c r="D11" s="351">
        <v>100</v>
      </c>
      <c r="E11" s="340">
        <v>100</v>
      </c>
      <c r="F11" s="351">
        <v>100</v>
      </c>
      <c r="G11" s="340">
        <v>100</v>
      </c>
      <c r="H11" s="351">
        <v>100</v>
      </c>
      <c r="I11" s="340">
        <v>100</v>
      </c>
      <c r="J11" s="351">
        <v>100</v>
      </c>
      <c r="K11" s="340">
        <v>100</v>
      </c>
      <c r="L11" s="351">
        <v>100</v>
      </c>
      <c r="M11" s="340">
        <v>100</v>
      </c>
      <c r="N11" s="351">
        <v>100</v>
      </c>
      <c r="O11" s="340">
        <v>100</v>
      </c>
      <c r="P11" s="351">
        <v>100</v>
      </c>
      <c r="Q11" s="340">
        <v>100</v>
      </c>
      <c r="R11" s="351">
        <v>100</v>
      </c>
      <c r="S11" s="340">
        <v>100</v>
      </c>
      <c r="T11" s="351">
        <v>100</v>
      </c>
      <c r="U11" s="340">
        <v>100</v>
      </c>
      <c r="V11" s="351">
        <v>100</v>
      </c>
      <c r="W11" s="340">
        <v>100</v>
      </c>
      <c r="X11" s="351">
        <v>100</v>
      </c>
      <c r="Y11" s="340">
        <v>100</v>
      </c>
      <c r="Z11" s="351">
        <v>100</v>
      </c>
    </row>
    <row r="12" spans="1:26">
      <c r="A12" s="343">
        <v>1</v>
      </c>
      <c r="B12" s="354">
        <f>B11-1</f>
        <v>2025</v>
      </c>
      <c r="C12" s="346">
        <v>90</v>
      </c>
      <c r="D12" s="355">
        <v>90</v>
      </c>
      <c r="E12" s="346">
        <v>91</v>
      </c>
      <c r="F12" s="355">
        <v>89</v>
      </c>
      <c r="G12" s="346">
        <v>87</v>
      </c>
      <c r="H12" s="355">
        <v>88</v>
      </c>
      <c r="I12" s="346">
        <v>86</v>
      </c>
      <c r="J12" s="355">
        <v>85</v>
      </c>
      <c r="K12" s="346">
        <v>86</v>
      </c>
      <c r="L12" s="355">
        <v>85</v>
      </c>
      <c r="M12" s="346">
        <v>88</v>
      </c>
      <c r="N12" s="355">
        <v>87</v>
      </c>
      <c r="O12" s="346">
        <v>87</v>
      </c>
      <c r="P12" s="355">
        <v>83</v>
      </c>
      <c r="Q12" s="346">
        <v>85</v>
      </c>
      <c r="R12" s="355">
        <v>88</v>
      </c>
      <c r="S12" s="346">
        <v>85</v>
      </c>
      <c r="T12" s="355">
        <v>92</v>
      </c>
      <c r="U12" s="346">
        <v>87</v>
      </c>
      <c r="V12" s="355">
        <v>82</v>
      </c>
      <c r="W12" s="346">
        <v>88</v>
      </c>
      <c r="X12" s="355">
        <v>91</v>
      </c>
      <c r="Y12" s="346">
        <v>82</v>
      </c>
      <c r="Z12" s="355">
        <v>91</v>
      </c>
    </row>
    <row r="13" spans="1:26">
      <c r="A13" s="136">
        <v>2</v>
      </c>
      <c r="B13" s="132">
        <f t="shared" ref="B13:B41" si="0">B12-1</f>
        <v>2024</v>
      </c>
      <c r="C13" s="338">
        <v>83</v>
      </c>
      <c r="D13" s="352">
        <v>83</v>
      </c>
      <c r="E13" s="338">
        <v>85</v>
      </c>
      <c r="F13" s="352">
        <v>83</v>
      </c>
      <c r="G13" s="338">
        <v>78</v>
      </c>
      <c r="H13" s="352">
        <v>77</v>
      </c>
      <c r="I13" s="338">
        <v>76</v>
      </c>
      <c r="J13" s="352">
        <v>77</v>
      </c>
      <c r="K13" s="338">
        <v>75</v>
      </c>
      <c r="L13" s="352">
        <v>76</v>
      </c>
      <c r="M13" s="338">
        <v>80</v>
      </c>
      <c r="N13" s="352">
        <v>77</v>
      </c>
      <c r="O13" s="338">
        <v>77</v>
      </c>
      <c r="P13" s="352">
        <v>74</v>
      </c>
      <c r="Q13" s="338">
        <v>74</v>
      </c>
      <c r="R13" s="352">
        <v>86</v>
      </c>
      <c r="S13" s="338">
        <v>73</v>
      </c>
      <c r="T13" s="352">
        <v>85</v>
      </c>
      <c r="U13" s="338">
        <v>77</v>
      </c>
      <c r="V13" s="352">
        <v>64</v>
      </c>
      <c r="W13" s="338">
        <v>80</v>
      </c>
      <c r="X13" s="352">
        <v>84</v>
      </c>
      <c r="Y13" s="338">
        <v>66</v>
      </c>
      <c r="Z13" s="352">
        <v>87</v>
      </c>
    </row>
    <row r="14" spans="1:26">
      <c r="A14" s="343">
        <v>3</v>
      </c>
      <c r="B14" s="354">
        <f t="shared" si="0"/>
        <v>2023</v>
      </c>
      <c r="C14" s="346">
        <v>78</v>
      </c>
      <c r="D14" s="355">
        <v>78</v>
      </c>
      <c r="E14" s="346">
        <v>77</v>
      </c>
      <c r="F14" s="355">
        <v>83</v>
      </c>
      <c r="G14" s="346">
        <v>71</v>
      </c>
      <c r="H14" s="355">
        <v>71</v>
      </c>
      <c r="I14" s="346">
        <v>67</v>
      </c>
      <c r="J14" s="355">
        <v>72</v>
      </c>
      <c r="K14" s="346">
        <v>66</v>
      </c>
      <c r="L14" s="355">
        <v>69</v>
      </c>
      <c r="M14" s="346">
        <v>72</v>
      </c>
      <c r="N14" s="355">
        <v>69</v>
      </c>
      <c r="O14" s="346">
        <v>66</v>
      </c>
      <c r="P14" s="355">
        <v>68</v>
      </c>
      <c r="Q14" s="346">
        <v>67</v>
      </c>
      <c r="R14" s="355">
        <v>77</v>
      </c>
      <c r="S14" s="346">
        <v>69</v>
      </c>
      <c r="T14" s="355">
        <v>79</v>
      </c>
      <c r="U14" s="346">
        <v>64</v>
      </c>
      <c r="V14" s="355">
        <v>55</v>
      </c>
      <c r="W14" s="346">
        <v>76</v>
      </c>
      <c r="X14" s="355">
        <v>82</v>
      </c>
      <c r="Y14" s="346">
        <v>62</v>
      </c>
      <c r="Z14" s="355">
        <v>82</v>
      </c>
    </row>
    <row r="15" spans="1:26">
      <c r="A15" s="136">
        <v>4</v>
      </c>
      <c r="B15" s="132">
        <f t="shared" si="0"/>
        <v>2022</v>
      </c>
      <c r="C15" s="338">
        <v>72</v>
      </c>
      <c r="D15" s="352">
        <v>74</v>
      </c>
      <c r="E15" s="338">
        <v>74</v>
      </c>
      <c r="F15" s="352">
        <v>67</v>
      </c>
      <c r="G15" s="338">
        <v>61</v>
      </c>
      <c r="H15" s="352">
        <v>68</v>
      </c>
      <c r="I15" s="338">
        <v>60</v>
      </c>
      <c r="J15" s="352">
        <v>65</v>
      </c>
      <c r="K15" s="338">
        <v>58</v>
      </c>
      <c r="L15" s="352">
        <v>62</v>
      </c>
      <c r="M15" s="338">
        <v>63</v>
      </c>
      <c r="N15" s="352">
        <v>55</v>
      </c>
      <c r="O15" s="338">
        <v>58</v>
      </c>
      <c r="P15" s="352">
        <v>63</v>
      </c>
      <c r="Q15" s="338">
        <v>66</v>
      </c>
      <c r="R15" s="352">
        <v>68</v>
      </c>
      <c r="S15" s="338">
        <v>64</v>
      </c>
      <c r="T15" s="352">
        <v>73</v>
      </c>
      <c r="U15" s="338">
        <v>50</v>
      </c>
      <c r="V15" s="352">
        <v>50</v>
      </c>
      <c r="W15" s="338">
        <v>69</v>
      </c>
      <c r="X15" s="352">
        <v>80</v>
      </c>
      <c r="Y15" s="338">
        <v>59</v>
      </c>
      <c r="Z15" s="352">
        <v>77</v>
      </c>
    </row>
    <row r="16" spans="1:26">
      <c r="A16" s="343">
        <v>5</v>
      </c>
      <c r="B16" s="354">
        <f t="shared" si="0"/>
        <v>2021</v>
      </c>
      <c r="C16" s="346">
        <v>67</v>
      </c>
      <c r="D16" s="355">
        <v>69</v>
      </c>
      <c r="E16" s="346">
        <v>66</v>
      </c>
      <c r="F16" s="355">
        <v>58</v>
      </c>
      <c r="G16" s="346">
        <v>56</v>
      </c>
      <c r="H16" s="355">
        <v>62</v>
      </c>
      <c r="I16" s="346">
        <v>56</v>
      </c>
      <c r="J16" s="355">
        <v>57</v>
      </c>
      <c r="K16" s="346">
        <v>53</v>
      </c>
      <c r="L16" s="355">
        <v>54</v>
      </c>
      <c r="M16" s="346">
        <v>56</v>
      </c>
      <c r="N16" s="355">
        <v>50</v>
      </c>
      <c r="O16" s="346">
        <v>53</v>
      </c>
      <c r="P16" s="355">
        <v>57</v>
      </c>
      <c r="Q16" s="346">
        <v>58</v>
      </c>
      <c r="R16" s="355">
        <v>53</v>
      </c>
      <c r="S16" s="346">
        <v>59</v>
      </c>
      <c r="T16" s="355">
        <v>69</v>
      </c>
      <c r="U16" s="346">
        <v>44</v>
      </c>
      <c r="V16" s="355">
        <v>41</v>
      </c>
      <c r="W16" s="346">
        <v>67</v>
      </c>
      <c r="X16" s="355">
        <v>75</v>
      </c>
      <c r="Y16" s="346">
        <v>55</v>
      </c>
      <c r="Z16" s="355">
        <v>73</v>
      </c>
    </row>
    <row r="17" spans="1:26">
      <c r="A17" s="136">
        <v>6</v>
      </c>
      <c r="B17" s="132">
        <f t="shared" si="0"/>
        <v>2020</v>
      </c>
      <c r="C17" s="338">
        <v>63</v>
      </c>
      <c r="D17" s="352">
        <v>67</v>
      </c>
      <c r="E17" s="338">
        <v>57</v>
      </c>
      <c r="F17" s="352">
        <v>56</v>
      </c>
      <c r="G17" s="338">
        <v>54</v>
      </c>
      <c r="H17" s="352">
        <v>59</v>
      </c>
      <c r="I17" s="338">
        <v>50</v>
      </c>
      <c r="J17" s="352">
        <v>54</v>
      </c>
      <c r="K17" s="338">
        <v>48</v>
      </c>
      <c r="L17" s="352">
        <v>50</v>
      </c>
      <c r="M17" s="338">
        <v>46</v>
      </c>
      <c r="N17" s="352">
        <v>47</v>
      </c>
      <c r="O17" s="338">
        <v>50</v>
      </c>
      <c r="P17" s="352">
        <v>54</v>
      </c>
      <c r="Q17" s="338">
        <v>51</v>
      </c>
      <c r="R17" s="352">
        <v>52</v>
      </c>
      <c r="S17" s="338">
        <v>54</v>
      </c>
      <c r="T17" s="352">
        <v>66</v>
      </c>
      <c r="U17" s="338">
        <v>39</v>
      </c>
      <c r="V17" s="352">
        <v>37</v>
      </c>
      <c r="W17" s="338">
        <v>65</v>
      </c>
      <c r="X17" s="352">
        <v>71</v>
      </c>
      <c r="Y17" s="338">
        <v>52</v>
      </c>
      <c r="Z17" s="352">
        <v>69</v>
      </c>
    </row>
    <row r="18" spans="1:26">
      <c r="A18" s="343">
        <v>7</v>
      </c>
      <c r="B18" s="354">
        <f t="shared" si="0"/>
        <v>2019</v>
      </c>
      <c r="C18" s="346">
        <v>59</v>
      </c>
      <c r="D18" s="355">
        <v>65</v>
      </c>
      <c r="E18" s="346">
        <v>51</v>
      </c>
      <c r="F18" s="355">
        <v>55</v>
      </c>
      <c r="G18" s="346">
        <v>50</v>
      </c>
      <c r="H18" s="355">
        <v>54</v>
      </c>
      <c r="I18" s="346">
        <v>45</v>
      </c>
      <c r="J18" s="355">
        <v>45</v>
      </c>
      <c r="K18" s="346">
        <v>42</v>
      </c>
      <c r="L18" s="355">
        <v>50</v>
      </c>
      <c r="M18" s="346">
        <v>42</v>
      </c>
      <c r="N18" s="355">
        <v>43</v>
      </c>
      <c r="O18" s="346">
        <v>46</v>
      </c>
      <c r="P18" s="355">
        <v>54</v>
      </c>
      <c r="Q18" s="346">
        <v>41</v>
      </c>
      <c r="R18" s="355">
        <v>49</v>
      </c>
      <c r="S18" s="346">
        <v>51</v>
      </c>
      <c r="T18" s="355">
        <v>61</v>
      </c>
      <c r="U18" s="346">
        <v>32</v>
      </c>
      <c r="V18" s="355">
        <v>34</v>
      </c>
      <c r="W18" s="346">
        <v>62</v>
      </c>
      <c r="X18" s="355">
        <v>66</v>
      </c>
      <c r="Y18" s="346">
        <v>50</v>
      </c>
      <c r="Z18" s="355">
        <v>60</v>
      </c>
    </row>
    <row r="19" spans="1:26">
      <c r="A19" s="136">
        <v>8</v>
      </c>
      <c r="B19" s="132">
        <f t="shared" si="0"/>
        <v>2018</v>
      </c>
      <c r="C19" s="338">
        <v>57</v>
      </c>
      <c r="D19" s="352">
        <v>60</v>
      </c>
      <c r="E19" s="338">
        <v>50</v>
      </c>
      <c r="F19" s="352">
        <v>55</v>
      </c>
      <c r="G19" s="338">
        <v>48</v>
      </c>
      <c r="H19" s="352">
        <v>50</v>
      </c>
      <c r="I19" s="338">
        <v>43</v>
      </c>
      <c r="J19" s="352">
        <v>39</v>
      </c>
      <c r="K19" s="338">
        <v>39</v>
      </c>
      <c r="L19" s="352">
        <v>47</v>
      </c>
      <c r="M19" s="338">
        <v>38</v>
      </c>
      <c r="N19" s="352">
        <v>39</v>
      </c>
      <c r="O19" s="338">
        <v>43</v>
      </c>
      <c r="P19" s="352">
        <v>54</v>
      </c>
      <c r="Q19" s="338">
        <v>40</v>
      </c>
      <c r="R19" s="352">
        <v>44</v>
      </c>
      <c r="S19" s="338">
        <v>50</v>
      </c>
      <c r="T19" s="352">
        <v>54</v>
      </c>
      <c r="U19" s="338">
        <v>29</v>
      </c>
      <c r="V19" s="352">
        <v>31</v>
      </c>
      <c r="W19" s="338">
        <v>58</v>
      </c>
      <c r="X19" s="352">
        <v>61</v>
      </c>
      <c r="Y19" s="338">
        <v>47</v>
      </c>
      <c r="Z19" s="352">
        <v>51</v>
      </c>
    </row>
    <row r="20" spans="1:26">
      <c r="A20" s="343">
        <v>9</v>
      </c>
      <c r="B20" s="354">
        <f t="shared" si="0"/>
        <v>2017</v>
      </c>
      <c r="C20" s="346">
        <v>56</v>
      </c>
      <c r="D20" s="355">
        <v>55</v>
      </c>
      <c r="E20" s="346">
        <v>49</v>
      </c>
      <c r="F20" s="355">
        <v>50</v>
      </c>
      <c r="G20" s="346">
        <v>44</v>
      </c>
      <c r="H20" s="355">
        <v>45</v>
      </c>
      <c r="I20" s="346">
        <v>35</v>
      </c>
      <c r="J20" s="355">
        <v>36</v>
      </c>
      <c r="K20" s="346">
        <v>38</v>
      </c>
      <c r="L20" s="355">
        <v>42</v>
      </c>
      <c r="M20" s="346">
        <v>35</v>
      </c>
      <c r="N20" s="355">
        <v>37</v>
      </c>
      <c r="O20" s="346">
        <v>43</v>
      </c>
      <c r="P20" s="355">
        <v>52</v>
      </c>
      <c r="Q20" s="346">
        <v>37</v>
      </c>
      <c r="R20" s="355">
        <v>41</v>
      </c>
      <c r="S20" s="346">
        <v>46</v>
      </c>
      <c r="T20" s="355">
        <v>50</v>
      </c>
      <c r="U20" s="346">
        <v>27</v>
      </c>
      <c r="V20" s="355">
        <v>26</v>
      </c>
      <c r="W20" s="346">
        <v>54</v>
      </c>
      <c r="X20" s="355">
        <v>58</v>
      </c>
      <c r="Y20" s="346">
        <v>41</v>
      </c>
      <c r="Z20" s="355">
        <v>51</v>
      </c>
    </row>
    <row r="21" spans="1:26">
      <c r="A21" s="136">
        <v>10</v>
      </c>
      <c r="B21" s="132">
        <f t="shared" si="0"/>
        <v>2016</v>
      </c>
      <c r="C21" s="338">
        <v>51</v>
      </c>
      <c r="D21" s="352">
        <v>53</v>
      </c>
      <c r="E21" s="338">
        <v>47</v>
      </c>
      <c r="F21" s="352">
        <v>50</v>
      </c>
      <c r="G21" s="338">
        <v>40</v>
      </c>
      <c r="H21" s="352">
        <v>42</v>
      </c>
      <c r="I21" s="338">
        <v>30</v>
      </c>
      <c r="J21" s="352">
        <v>28</v>
      </c>
      <c r="K21" s="338">
        <v>36</v>
      </c>
      <c r="L21" s="352">
        <v>38</v>
      </c>
      <c r="M21" s="338">
        <v>32</v>
      </c>
      <c r="N21" s="352">
        <v>32</v>
      </c>
      <c r="O21" s="338">
        <v>43</v>
      </c>
      <c r="P21" s="352">
        <v>47</v>
      </c>
      <c r="Q21" s="338">
        <v>33</v>
      </c>
      <c r="R21" s="352">
        <v>31</v>
      </c>
      <c r="S21" s="338">
        <v>41</v>
      </c>
      <c r="T21" s="352">
        <v>50</v>
      </c>
      <c r="U21" s="338">
        <v>24</v>
      </c>
      <c r="V21" s="352">
        <v>26</v>
      </c>
      <c r="W21" s="338">
        <v>50</v>
      </c>
      <c r="X21" s="352">
        <v>51</v>
      </c>
      <c r="Y21" s="338">
        <v>35</v>
      </c>
      <c r="Z21" s="352">
        <v>51</v>
      </c>
    </row>
    <row r="22" spans="1:26">
      <c r="A22" s="343">
        <v>11</v>
      </c>
      <c r="B22" s="354">
        <f t="shared" si="0"/>
        <v>2015</v>
      </c>
      <c r="C22" s="346">
        <v>48</v>
      </c>
      <c r="D22" s="355">
        <v>51</v>
      </c>
      <c r="E22" s="346">
        <v>45</v>
      </c>
      <c r="F22" s="355">
        <v>46</v>
      </c>
      <c r="G22" s="346">
        <v>36</v>
      </c>
      <c r="H22" s="355">
        <v>38</v>
      </c>
      <c r="I22" s="346">
        <v>28</v>
      </c>
      <c r="J22" s="355">
        <v>25</v>
      </c>
      <c r="K22" s="346">
        <v>32</v>
      </c>
      <c r="L22" s="355">
        <v>35</v>
      </c>
      <c r="M22" s="346">
        <v>30</v>
      </c>
      <c r="N22" s="355">
        <v>28</v>
      </c>
      <c r="O22" s="346">
        <v>42</v>
      </c>
      <c r="P22" s="355">
        <v>43</v>
      </c>
      <c r="Q22" s="346">
        <v>31</v>
      </c>
      <c r="R22" s="355">
        <v>20</v>
      </c>
      <c r="S22" s="346">
        <v>38</v>
      </c>
      <c r="T22" s="355">
        <v>50</v>
      </c>
      <c r="U22" s="346">
        <v>20</v>
      </c>
      <c r="V22" s="355">
        <v>26</v>
      </c>
      <c r="W22" s="346">
        <v>48</v>
      </c>
      <c r="X22" s="355">
        <v>46</v>
      </c>
      <c r="Y22" s="346">
        <v>35</v>
      </c>
      <c r="Z22" s="355">
        <v>51</v>
      </c>
    </row>
    <row r="23" spans="1:26">
      <c r="A23" s="136">
        <v>12</v>
      </c>
      <c r="B23" s="132">
        <f t="shared" si="0"/>
        <v>2014</v>
      </c>
      <c r="C23" s="338">
        <v>46</v>
      </c>
      <c r="D23" s="352">
        <v>50</v>
      </c>
      <c r="E23" s="338">
        <v>42</v>
      </c>
      <c r="F23" s="352">
        <v>44</v>
      </c>
      <c r="G23" s="338">
        <v>33</v>
      </c>
      <c r="H23" s="352">
        <v>35</v>
      </c>
      <c r="I23" s="338">
        <v>22</v>
      </c>
      <c r="J23" s="352">
        <v>22</v>
      </c>
      <c r="K23" s="338">
        <v>29</v>
      </c>
      <c r="L23" s="352">
        <v>29</v>
      </c>
      <c r="M23" s="338">
        <v>26</v>
      </c>
      <c r="N23" s="352">
        <v>26</v>
      </c>
      <c r="O23" s="338">
        <v>37</v>
      </c>
      <c r="P23" s="352">
        <v>38</v>
      </c>
      <c r="Q23" s="338">
        <v>23</v>
      </c>
      <c r="R23" s="352">
        <v>20</v>
      </c>
      <c r="S23" s="338">
        <v>38</v>
      </c>
      <c r="T23" s="352">
        <v>50</v>
      </c>
      <c r="U23" s="338">
        <v>20</v>
      </c>
      <c r="V23" s="352">
        <v>26</v>
      </c>
      <c r="W23" s="338">
        <v>42</v>
      </c>
      <c r="X23" s="352">
        <v>41</v>
      </c>
      <c r="Y23" s="338">
        <v>35</v>
      </c>
      <c r="Z23" s="352">
        <v>51</v>
      </c>
    </row>
    <row r="24" spans="1:26">
      <c r="A24" s="343">
        <v>13</v>
      </c>
      <c r="B24" s="354">
        <f t="shared" si="0"/>
        <v>2013</v>
      </c>
      <c r="C24" s="346">
        <v>45</v>
      </c>
      <c r="D24" s="355">
        <v>48</v>
      </c>
      <c r="E24" s="346">
        <v>40</v>
      </c>
      <c r="F24" s="355">
        <v>43</v>
      </c>
      <c r="G24" s="346">
        <v>30</v>
      </c>
      <c r="H24" s="355">
        <v>34</v>
      </c>
      <c r="I24" s="346">
        <v>19</v>
      </c>
      <c r="J24" s="355">
        <v>22</v>
      </c>
      <c r="K24" s="346">
        <v>27</v>
      </c>
      <c r="L24" s="355">
        <v>28</v>
      </c>
      <c r="M24" s="346">
        <v>23</v>
      </c>
      <c r="N24" s="355">
        <v>25</v>
      </c>
      <c r="O24" s="346">
        <v>34</v>
      </c>
      <c r="P24" s="355">
        <v>37</v>
      </c>
      <c r="Q24" s="346">
        <v>16</v>
      </c>
      <c r="R24" s="355">
        <v>17</v>
      </c>
      <c r="S24" s="346">
        <v>38</v>
      </c>
      <c r="T24" s="355">
        <v>50</v>
      </c>
      <c r="U24" s="346">
        <v>20</v>
      </c>
      <c r="V24" s="355">
        <v>26</v>
      </c>
      <c r="W24" s="346">
        <v>38</v>
      </c>
      <c r="X24" s="355">
        <v>38</v>
      </c>
      <c r="Y24" s="346">
        <v>35</v>
      </c>
      <c r="Z24" s="355">
        <v>51</v>
      </c>
    </row>
    <row r="25" spans="1:26">
      <c r="A25" s="136">
        <v>14</v>
      </c>
      <c r="B25" s="132">
        <f t="shared" si="0"/>
        <v>2012</v>
      </c>
      <c r="C25" s="338">
        <v>43</v>
      </c>
      <c r="D25" s="352">
        <v>47</v>
      </c>
      <c r="E25" s="338">
        <v>39</v>
      </c>
      <c r="F25" s="352">
        <v>41</v>
      </c>
      <c r="G25" s="338">
        <v>28</v>
      </c>
      <c r="H25" s="352">
        <v>33</v>
      </c>
      <c r="I25" s="338">
        <v>17</v>
      </c>
      <c r="J25" s="352">
        <v>21</v>
      </c>
      <c r="K25" s="338">
        <v>22</v>
      </c>
      <c r="L25" s="352">
        <v>28</v>
      </c>
      <c r="M25" s="338">
        <v>21</v>
      </c>
      <c r="N25" s="352">
        <v>23</v>
      </c>
      <c r="O25" s="338">
        <v>30</v>
      </c>
      <c r="P25" s="352">
        <v>36</v>
      </c>
      <c r="Q25" s="338">
        <v>16</v>
      </c>
      <c r="R25" s="352">
        <v>17</v>
      </c>
      <c r="S25" s="338">
        <v>38</v>
      </c>
      <c r="T25" s="352">
        <v>50</v>
      </c>
      <c r="U25" s="338">
        <v>20</v>
      </c>
      <c r="V25" s="352">
        <v>26</v>
      </c>
      <c r="W25" s="338">
        <v>33</v>
      </c>
      <c r="X25" s="352">
        <v>36</v>
      </c>
      <c r="Y25" s="338">
        <v>35</v>
      </c>
      <c r="Z25" s="352">
        <v>51</v>
      </c>
    </row>
    <row r="26" spans="1:26">
      <c r="A26" s="343">
        <v>15</v>
      </c>
      <c r="B26" s="354">
        <f t="shared" si="0"/>
        <v>2011</v>
      </c>
      <c r="C26" s="346">
        <v>41</v>
      </c>
      <c r="D26" s="355">
        <v>44</v>
      </c>
      <c r="E26" s="346">
        <v>38</v>
      </c>
      <c r="F26" s="355">
        <v>37</v>
      </c>
      <c r="G26" s="346">
        <v>27</v>
      </c>
      <c r="H26" s="355">
        <v>33</v>
      </c>
      <c r="I26" s="346">
        <v>17</v>
      </c>
      <c r="J26" s="355">
        <v>19</v>
      </c>
      <c r="K26" s="346">
        <v>22</v>
      </c>
      <c r="L26" s="355">
        <v>28</v>
      </c>
      <c r="M26" s="346">
        <v>20</v>
      </c>
      <c r="N26" s="355">
        <v>22</v>
      </c>
      <c r="O26" s="346">
        <v>29</v>
      </c>
      <c r="P26" s="355">
        <v>33</v>
      </c>
      <c r="Q26" s="346">
        <v>14</v>
      </c>
      <c r="R26" s="355">
        <v>16</v>
      </c>
      <c r="S26" s="346">
        <v>38</v>
      </c>
      <c r="T26" s="355">
        <v>50</v>
      </c>
      <c r="U26" s="346">
        <v>20</v>
      </c>
      <c r="V26" s="355">
        <v>26</v>
      </c>
      <c r="W26" s="346">
        <v>31</v>
      </c>
      <c r="X26" s="355">
        <v>32</v>
      </c>
      <c r="Y26" s="346">
        <v>35</v>
      </c>
      <c r="Z26" s="355">
        <v>51</v>
      </c>
    </row>
    <row r="27" spans="1:26">
      <c r="A27" s="136">
        <v>16</v>
      </c>
      <c r="B27" s="132">
        <f t="shared" si="0"/>
        <v>2010</v>
      </c>
      <c r="C27" s="338">
        <v>40</v>
      </c>
      <c r="D27" s="352">
        <v>43</v>
      </c>
      <c r="E27" s="338">
        <v>34</v>
      </c>
      <c r="F27" s="352">
        <v>37</v>
      </c>
      <c r="G27" s="338">
        <v>26</v>
      </c>
      <c r="H27" s="352">
        <v>33</v>
      </c>
      <c r="I27" s="338">
        <v>17</v>
      </c>
      <c r="J27" s="352">
        <v>19</v>
      </c>
      <c r="K27" s="338">
        <v>22</v>
      </c>
      <c r="L27" s="352">
        <v>28</v>
      </c>
      <c r="M27" s="338">
        <v>19</v>
      </c>
      <c r="N27" s="352">
        <v>22</v>
      </c>
      <c r="O27" s="338">
        <v>28</v>
      </c>
      <c r="P27" s="137">
        <v>33</v>
      </c>
      <c r="Q27" s="338">
        <v>13</v>
      </c>
      <c r="R27" s="352">
        <v>16</v>
      </c>
      <c r="S27" s="338">
        <v>38</v>
      </c>
      <c r="T27" s="352">
        <v>50</v>
      </c>
      <c r="U27" s="338">
        <v>20</v>
      </c>
      <c r="V27" s="352">
        <v>26</v>
      </c>
      <c r="W27" s="338">
        <v>29</v>
      </c>
      <c r="X27" s="352">
        <v>30</v>
      </c>
      <c r="Y27" s="338">
        <v>35</v>
      </c>
      <c r="Z27" s="352">
        <v>51</v>
      </c>
    </row>
    <row r="28" spans="1:26">
      <c r="A28" s="343">
        <v>17</v>
      </c>
      <c r="B28" s="354">
        <f t="shared" si="0"/>
        <v>2009</v>
      </c>
      <c r="C28" s="346">
        <v>38</v>
      </c>
      <c r="D28" s="355">
        <v>41</v>
      </c>
      <c r="E28" s="346">
        <v>32</v>
      </c>
      <c r="F28" s="355">
        <v>37</v>
      </c>
      <c r="G28" s="346">
        <v>26</v>
      </c>
      <c r="H28" s="355">
        <v>33</v>
      </c>
      <c r="I28" s="346">
        <v>16</v>
      </c>
      <c r="J28" s="355">
        <v>18</v>
      </c>
      <c r="K28" s="346">
        <v>22</v>
      </c>
      <c r="L28" s="355">
        <v>27</v>
      </c>
      <c r="M28" s="346">
        <v>18</v>
      </c>
      <c r="N28" s="355">
        <v>19</v>
      </c>
      <c r="O28" s="346">
        <v>26</v>
      </c>
      <c r="P28" s="348">
        <v>33</v>
      </c>
      <c r="Q28" s="346">
        <v>12</v>
      </c>
      <c r="R28" s="355">
        <v>16</v>
      </c>
      <c r="S28" s="346">
        <v>38</v>
      </c>
      <c r="T28" s="355">
        <v>50</v>
      </c>
      <c r="U28" s="346">
        <v>20</v>
      </c>
      <c r="V28" s="355">
        <v>26</v>
      </c>
      <c r="W28" s="346">
        <v>26</v>
      </c>
      <c r="X28" s="355">
        <v>29</v>
      </c>
      <c r="Y28" s="346">
        <v>35</v>
      </c>
      <c r="Z28" s="355">
        <v>51</v>
      </c>
    </row>
    <row r="29" spans="1:26">
      <c r="A29" s="136">
        <v>18</v>
      </c>
      <c r="B29" s="132">
        <f t="shared" si="0"/>
        <v>2008</v>
      </c>
      <c r="C29" s="338">
        <v>37</v>
      </c>
      <c r="D29" s="352">
        <v>39</v>
      </c>
      <c r="E29" s="338">
        <v>32</v>
      </c>
      <c r="F29" s="352">
        <v>37</v>
      </c>
      <c r="G29" s="338">
        <v>26</v>
      </c>
      <c r="H29" s="352">
        <v>33</v>
      </c>
      <c r="I29" s="338">
        <v>16</v>
      </c>
      <c r="J29" s="352">
        <v>18</v>
      </c>
      <c r="K29" s="338">
        <v>21</v>
      </c>
      <c r="L29" s="352">
        <v>27</v>
      </c>
      <c r="M29" s="338">
        <v>18</v>
      </c>
      <c r="N29" s="352">
        <v>19</v>
      </c>
      <c r="O29" s="338">
        <v>26</v>
      </c>
      <c r="P29" s="352">
        <v>33</v>
      </c>
      <c r="Q29" s="338">
        <v>12</v>
      </c>
      <c r="R29" s="352">
        <v>13</v>
      </c>
      <c r="S29" s="338">
        <v>38</v>
      </c>
      <c r="T29" s="352">
        <v>50</v>
      </c>
      <c r="U29" s="338">
        <v>20</v>
      </c>
      <c r="V29" s="352">
        <v>26</v>
      </c>
      <c r="W29" s="338">
        <v>24</v>
      </c>
      <c r="X29" s="352">
        <v>28</v>
      </c>
      <c r="Y29" s="338">
        <v>35</v>
      </c>
      <c r="Z29" s="352">
        <v>51</v>
      </c>
    </row>
    <row r="30" spans="1:26">
      <c r="A30" s="343">
        <v>19</v>
      </c>
      <c r="B30" s="354">
        <f t="shared" si="0"/>
        <v>2007</v>
      </c>
      <c r="C30" s="346">
        <v>35</v>
      </c>
      <c r="D30" s="355">
        <v>37</v>
      </c>
      <c r="E30" s="346">
        <v>32</v>
      </c>
      <c r="F30" s="355">
        <v>32</v>
      </c>
      <c r="G30" s="346">
        <v>26</v>
      </c>
      <c r="H30" s="355">
        <v>32</v>
      </c>
      <c r="I30" s="346">
        <v>14</v>
      </c>
      <c r="J30" s="355">
        <v>18</v>
      </c>
      <c r="K30" s="346">
        <v>21</v>
      </c>
      <c r="L30" s="355">
        <v>27</v>
      </c>
      <c r="M30" s="346">
        <v>16</v>
      </c>
      <c r="N30" s="355">
        <v>16</v>
      </c>
      <c r="O30" s="346">
        <v>26</v>
      </c>
      <c r="P30" s="355">
        <v>33</v>
      </c>
      <c r="Q30" s="346">
        <v>12</v>
      </c>
      <c r="R30" s="355">
        <v>12</v>
      </c>
      <c r="S30" s="346">
        <v>38</v>
      </c>
      <c r="T30" s="355">
        <v>50</v>
      </c>
      <c r="U30" s="346">
        <v>20</v>
      </c>
      <c r="V30" s="355">
        <v>26</v>
      </c>
      <c r="W30" s="346">
        <v>24</v>
      </c>
      <c r="X30" s="355">
        <v>26</v>
      </c>
      <c r="Y30" s="346">
        <v>35</v>
      </c>
      <c r="Z30" s="355">
        <v>51</v>
      </c>
    </row>
    <row r="31" spans="1:26">
      <c r="A31" s="136">
        <v>20</v>
      </c>
      <c r="B31" s="132">
        <f t="shared" si="0"/>
        <v>2006</v>
      </c>
      <c r="C31" s="338">
        <v>33</v>
      </c>
      <c r="D31" s="352">
        <v>35</v>
      </c>
      <c r="E31" s="338">
        <v>32</v>
      </c>
      <c r="F31" s="352">
        <v>32</v>
      </c>
      <c r="G31" s="338">
        <v>26</v>
      </c>
      <c r="H31" s="352">
        <v>32</v>
      </c>
      <c r="I31" s="338">
        <v>14</v>
      </c>
      <c r="J31" s="352">
        <v>18</v>
      </c>
      <c r="K31" s="338">
        <v>21</v>
      </c>
      <c r="L31" s="352">
        <v>27</v>
      </c>
      <c r="M31" s="338">
        <v>16</v>
      </c>
      <c r="N31" s="352">
        <v>16</v>
      </c>
      <c r="O31" s="338">
        <v>26</v>
      </c>
      <c r="P31" s="352">
        <v>33</v>
      </c>
      <c r="Q31" s="338">
        <v>10</v>
      </c>
      <c r="R31" s="352">
        <v>12</v>
      </c>
      <c r="S31" s="338">
        <v>38</v>
      </c>
      <c r="T31" s="352">
        <v>50</v>
      </c>
      <c r="U31" s="338">
        <v>20</v>
      </c>
      <c r="V31" s="352">
        <v>26</v>
      </c>
      <c r="W31" s="338">
        <v>23</v>
      </c>
      <c r="X31" s="352">
        <v>26</v>
      </c>
      <c r="Y31" s="338">
        <v>35</v>
      </c>
      <c r="Z31" s="352">
        <v>51</v>
      </c>
    </row>
    <row r="32" spans="1:26">
      <c r="A32" s="343">
        <v>21</v>
      </c>
      <c r="B32" s="354">
        <f t="shared" si="0"/>
        <v>2005</v>
      </c>
      <c r="C32" s="346">
        <v>32</v>
      </c>
      <c r="D32" s="355">
        <v>33</v>
      </c>
      <c r="E32" s="346">
        <v>28</v>
      </c>
      <c r="F32" s="355">
        <v>32</v>
      </c>
      <c r="G32" s="346">
        <v>25</v>
      </c>
      <c r="H32" s="355">
        <v>32</v>
      </c>
      <c r="I32" s="346">
        <v>14</v>
      </c>
      <c r="J32" s="355">
        <v>18</v>
      </c>
      <c r="K32" s="346">
        <v>21</v>
      </c>
      <c r="L32" s="355">
        <v>27</v>
      </c>
      <c r="M32" s="346">
        <v>13</v>
      </c>
      <c r="N32" s="355">
        <v>16</v>
      </c>
      <c r="O32" s="346">
        <v>26</v>
      </c>
      <c r="P32" s="355">
        <v>33</v>
      </c>
      <c r="Q32" s="346">
        <v>9</v>
      </c>
      <c r="R32" s="355">
        <v>12</v>
      </c>
      <c r="S32" s="346">
        <v>38</v>
      </c>
      <c r="T32" s="355">
        <v>50</v>
      </c>
      <c r="U32" s="346">
        <v>20</v>
      </c>
      <c r="V32" s="355">
        <v>26</v>
      </c>
      <c r="W32" s="346">
        <v>21</v>
      </c>
      <c r="X32" s="355">
        <v>26</v>
      </c>
      <c r="Y32" s="346">
        <v>35</v>
      </c>
      <c r="Z32" s="355">
        <v>51</v>
      </c>
    </row>
    <row r="33" spans="1:26">
      <c r="A33" s="136">
        <v>22</v>
      </c>
      <c r="B33" s="132">
        <f t="shared" si="0"/>
        <v>2004</v>
      </c>
      <c r="C33" s="338">
        <v>30</v>
      </c>
      <c r="D33" s="352">
        <v>32</v>
      </c>
      <c r="E33" s="338">
        <v>28</v>
      </c>
      <c r="F33" s="352">
        <v>32</v>
      </c>
      <c r="G33" s="338">
        <v>25</v>
      </c>
      <c r="H33" s="352">
        <v>32</v>
      </c>
      <c r="I33" s="338">
        <v>14</v>
      </c>
      <c r="J33" s="352">
        <v>18</v>
      </c>
      <c r="K33" s="338">
        <v>21</v>
      </c>
      <c r="L33" s="352">
        <v>27</v>
      </c>
      <c r="M33" s="338">
        <v>13</v>
      </c>
      <c r="N33" s="352">
        <v>16</v>
      </c>
      <c r="O33" s="338">
        <v>26</v>
      </c>
      <c r="P33" s="352">
        <v>33</v>
      </c>
      <c r="Q33" s="338">
        <v>9</v>
      </c>
      <c r="R33" s="352">
        <v>12</v>
      </c>
      <c r="S33" s="338">
        <v>38</v>
      </c>
      <c r="T33" s="352">
        <v>50</v>
      </c>
      <c r="U33" s="338">
        <v>20</v>
      </c>
      <c r="V33" s="352">
        <v>26</v>
      </c>
      <c r="W33" s="338">
        <v>21</v>
      </c>
      <c r="X33" s="352">
        <v>26</v>
      </c>
      <c r="Y33" s="338">
        <v>35</v>
      </c>
      <c r="Z33" s="352">
        <v>51</v>
      </c>
    </row>
    <row r="34" spans="1:26">
      <c r="A34" s="343">
        <v>23</v>
      </c>
      <c r="B34" s="354">
        <f t="shared" si="0"/>
        <v>2003</v>
      </c>
      <c r="C34" s="346">
        <v>28</v>
      </c>
      <c r="D34" s="355">
        <v>32</v>
      </c>
      <c r="E34" s="346">
        <v>28</v>
      </c>
      <c r="F34" s="355">
        <v>32</v>
      </c>
      <c r="G34" s="346">
        <v>25</v>
      </c>
      <c r="H34" s="355">
        <v>32</v>
      </c>
      <c r="I34" s="346">
        <v>14</v>
      </c>
      <c r="J34" s="355">
        <v>18</v>
      </c>
      <c r="K34" s="346">
        <v>21</v>
      </c>
      <c r="L34" s="355">
        <v>27</v>
      </c>
      <c r="M34" s="346">
        <v>13</v>
      </c>
      <c r="N34" s="355">
        <v>16</v>
      </c>
      <c r="O34" s="346">
        <v>26</v>
      </c>
      <c r="P34" s="355">
        <v>33</v>
      </c>
      <c r="Q34" s="346">
        <v>9</v>
      </c>
      <c r="R34" s="355">
        <v>12</v>
      </c>
      <c r="S34" s="346">
        <v>38</v>
      </c>
      <c r="T34" s="355">
        <v>50</v>
      </c>
      <c r="U34" s="346">
        <v>20</v>
      </c>
      <c r="V34" s="355">
        <v>26</v>
      </c>
      <c r="W34" s="346">
        <v>21</v>
      </c>
      <c r="X34" s="355">
        <v>26</v>
      </c>
      <c r="Y34" s="346">
        <v>35</v>
      </c>
      <c r="Z34" s="355">
        <v>51</v>
      </c>
    </row>
    <row r="35" spans="1:26">
      <c r="A35" s="136">
        <v>24</v>
      </c>
      <c r="B35" s="132">
        <f t="shared" si="0"/>
        <v>2002</v>
      </c>
      <c r="C35" s="338">
        <v>27</v>
      </c>
      <c r="D35" s="352">
        <v>32</v>
      </c>
      <c r="E35" s="338">
        <v>28</v>
      </c>
      <c r="F35" s="352">
        <v>32</v>
      </c>
      <c r="G35" s="338">
        <v>25</v>
      </c>
      <c r="H35" s="352">
        <v>32</v>
      </c>
      <c r="I35" s="338">
        <v>14</v>
      </c>
      <c r="J35" s="352">
        <v>18</v>
      </c>
      <c r="K35" s="338">
        <v>21</v>
      </c>
      <c r="L35" s="352">
        <v>27</v>
      </c>
      <c r="M35" s="338">
        <v>13</v>
      </c>
      <c r="N35" s="352">
        <v>16</v>
      </c>
      <c r="O35" s="338">
        <v>26</v>
      </c>
      <c r="P35" s="352">
        <v>33</v>
      </c>
      <c r="Q35" s="338">
        <v>9</v>
      </c>
      <c r="R35" s="352">
        <v>12</v>
      </c>
      <c r="S35" s="338">
        <v>38</v>
      </c>
      <c r="T35" s="352">
        <v>50</v>
      </c>
      <c r="U35" s="338">
        <v>20</v>
      </c>
      <c r="V35" s="352">
        <v>26</v>
      </c>
      <c r="W35" s="338">
        <v>21</v>
      </c>
      <c r="X35" s="352">
        <v>26</v>
      </c>
      <c r="Y35" s="338">
        <v>35</v>
      </c>
      <c r="Z35" s="352">
        <v>51</v>
      </c>
    </row>
    <row r="36" spans="1:26">
      <c r="A36" s="343">
        <v>25</v>
      </c>
      <c r="B36" s="354">
        <f t="shared" si="0"/>
        <v>2001</v>
      </c>
      <c r="C36" s="346">
        <v>27</v>
      </c>
      <c r="D36" s="355">
        <v>32</v>
      </c>
      <c r="E36" s="346">
        <v>28</v>
      </c>
      <c r="F36" s="355">
        <v>32</v>
      </c>
      <c r="G36" s="346">
        <v>25</v>
      </c>
      <c r="H36" s="355">
        <v>32</v>
      </c>
      <c r="I36" s="346">
        <v>14</v>
      </c>
      <c r="J36" s="355">
        <v>18</v>
      </c>
      <c r="K36" s="346">
        <v>21</v>
      </c>
      <c r="L36" s="355">
        <v>27</v>
      </c>
      <c r="M36" s="346">
        <v>13</v>
      </c>
      <c r="N36" s="355">
        <v>16</v>
      </c>
      <c r="O36" s="346">
        <v>26</v>
      </c>
      <c r="P36" s="355">
        <v>33</v>
      </c>
      <c r="Q36" s="346">
        <v>9</v>
      </c>
      <c r="R36" s="355">
        <v>12</v>
      </c>
      <c r="S36" s="346">
        <v>38</v>
      </c>
      <c r="T36" s="355">
        <v>50</v>
      </c>
      <c r="U36" s="346">
        <v>20</v>
      </c>
      <c r="V36" s="355">
        <v>26</v>
      </c>
      <c r="W36" s="346">
        <v>21</v>
      </c>
      <c r="X36" s="355">
        <v>26</v>
      </c>
      <c r="Y36" s="346">
        <v>35</v>
      </c>
      <c r="Z36" s="355">
        <v>51</v>
      </c>
    </row>
    <row r="37" spans="1:26">
      <c r="A37" s="136">
        <v>26</v>
      </c>
      <c r="B37" s="132">
        <f t="shared" si="0"/>
        <v>2000</v>
      </c>
      <c r="C37" s="338">
        <v>27</v>
      </c>
      <c r="D37" s="352">
        <v>32</v>
      </c>
      <c r="E37" s="338">
        <v>28</v>
      </c>
      <c r="F37" s="352">
        <v>32</v>
      </c>
      <c r="G37" s="338">
        <v>25</v>
      </c>
      <c r="H37" s="352">
        <v>32</v>
      </c>
      <c r="I37" s="338">
        <v>14</v>
      </c>
      <c r="J37" s="352">
        <v>18</v>
      </c>
      <c r="K37" s="338">
        <v>21</v>
      </c>
      <c r="L37" s="352">
        <v>27</v>
      </c>
      <c r="M37" s="338">
        <v>13</v>
      </c>
      <c r="N37" s="352">
        <v>16</v>
      </c>
      <c r="O37" s="338">
        <v>26</v>
      </c>
      <c r="P37" s="352">
        <v>33</v>
      </c>
      <c r="Q37" s="338">
        <v>9</v>
      </c>
      <c r="R37" s="352">
        <v>12</v>
      </c>
      <c r="S37" s="338">
        <v>38</v>
      </c>
      <c r="T37" s="352">
        <v>50</v>
      </c>
      <c r="U37" s="338">
        <v>20</v>
      </c>
      <c r="V37" s="352">
        <v>26</v>
      </c>
      <c r="W37" s="338">
        <v>21</v>
      </c>
      <c r="X37" s="352">
        <v>26</v>
      </c>
      <c r="Y37" s="338">
        <v>35</v>
      </c>
      <c r="Z37" s="352">
        <v>51</v>
      </c>
    </row>
    <row r="38" spans="1:26">
      <c r="A38" s="343">
        <v>27</v>
      </c>
      <c r="B38" s="354">
        <f t="shared" si="0"/>
        <v>1999</v>
      </c>
      <c r="C38" s="346">
        <v>27</v>
      </c>
      <c r="D38" s="355">
        <v>32</v>
      </c>
      <c r="E38" s="346">
        <v>28</v>
      </c>
      <c r="F38" s="355">
        <v>32</v>
      </c>
      <c r="G38" s="346">
        <v>25</v>
      </c>
      <c r="H38" s="355">
        <v>32</v>
      </c>
      <c r="I38" s="346">
        <v>14</v>
      </c>
      <c r="J38" s="355">
        <v>18</v>
      </c>
      <c r="K38" s="346">
        <v>21</v>
      </c>
      <c r="L38" s="355">
        <v>27</v>
      </c>
      <c r="M38" s="346">
        <v>13</v>
      </c>
      <c r="N38" s="355">
        <v>16</v>
      </c>
      <c r="O38" s="346">
        <v>26</v>
      </c>
      <c r="P38" s="355">
        <v>33</v>
      </c>
      <c r="Q38" s="346">
        <v>9</v>
      </c>
      <c r="R38" s="355">
        <v>12</v>
      </c>
      <c r="S38" s="346">
        <v>38</v>
      </c>
      <c r="T38" s="355">
        <v>50</v>
      </c>
      <c r="U38" s="346">
        <v>20</v>
      </c>
      <c r="V38" s="355">
        <v>26</v>
      </c>
      <c r="W38" s="346">
        <v>21</v>
      </c>
      <c r="X38" s="355">
        <v>26</v>
      </c>
      <c r="Y38" s="346">
        <v>35</v>
      </c>
      <c r="Z38" s="355">
        <v>51</v>
      </c>
    </row>
    <row r="39" spans="1:26">
      <c r="A39" s="136">
        <v>28</v>
      </c>
      <c r="B39" s="132">
        <f t="shared" si="0"/>
        <v>1998</v>
      </c>
      <c r="C39" s="338">
        <v>27</v>
      </c>
      <c r="D39" s="352">
        <v>32</v>
      </c>
      <c r="E39" s="338">
        <v>28</v>
      </c>
      <c r="F39" s="352">
        <v>32</v>
      </c>
      <c r="G39" s="338">
        <v>25</v>
      </c>
      <c r="H39" s="352">
        <v>32</v>
      </c>
      <c r="I39" s="338">
        <v>14</v>
      </c>
      <c r="J39" s="352">
        <v>18</v>
      </c>
      <c r="K39" s="338">
        <v>21</v>
      </c>
      <c r="L39" s="352">
        <v>27</v>
      </c>
      <c r="M39" s="338">
        <v>13</v>
      </c>
      <c r="N39" s="352">
        <v>16</v>
      </c>
      <c r="O39" s="338">
        <v>26</v>
      </c>
      <c r="P39" s="352">
        <v>33</v>
      </c>
      <c r="Q39" s="338">
        <v>9</v>
      </c>
      <c r="R39" s="352">
        <v>12</v>
      </c>
      <c r="S39" s="338">
        <v>38</v>
      </c>
      <c r="T39" s="352">
        <v>50</v>
      </c>
      <c r="U39" s="338">
        <v>20</v>
      </c>
      <c r="V39" s="352">
        <v>26</v>
      </c>
      <c r="W39" s="338">
        <v>21</v>
      </c>
      <c r="X39" s="352">
        <v>26</v>
      </c>
      <c r="Y39" s="338">
        <v>35</v>
      </c>
      <c r="Z39" s="352">
        <v>51</v>
      </c>
    </row>
    <row r="40" spans="1:26">
      <c r="A40" s="347">
        <v>29</v>
      </c>
      <c r="B40" s="356">
        <f t="shared" si="0"/>
        <v>1997</v>
      </c>
      <c r="C40" s="350">
        <v>27</v>
      </c>
      <c r="D40" s="357">
        <v>32</v>
      </c>
      <c r="E40" s="350">
        <v>28</v>
      </c>
      <c r="F40" s="357">
        <v>32</v>
      </c>
      <c r="G40" s="350">
        <v>25</v>
      </c>
      <c r="H40" s="357">
        <v>32</v>
      </c>
      <c r="I40" s="350">
        <v>14</v>
      </c>
      <c r="J40" s="357">
        <v>18</v>
      </c>
      <c r="K40" s="350">
        <v>21</v>
      </c>
      <c r="L40" s="357">
        <v>27</v>
      </c>
      <c r="M40" s="350">
        <v>13</v>
      </c>
      <c r="N40" s="357">
        <v>16</v>
      </c>
      <c r="O40" s="350">
        <v>26</v>
      </c>
      <c r="P40" s="357">
        <v>33</v>
      </c>
      <c r="Q40" s="350">
        <v>9</v>
      </c>
      <c r="R40" s="357">
        <v>12</v>
      </c>
      <c r="S40" s="350">
        <v>38</v>
      </c>
      <c r="T40" s="357">
        <v>50</v>
      </c>
      <c r="U40" s="350">
        <v>20</v>
      </c>
      <c r="V40" s="357">
        <v>26</v>
      </c>
      <c r="W40" s="350">
        <v>21</v>
      </c>
      <c r="X40" s="357">
        <v>26</v>
      </c>
      <c r="Y40" s="350">
        <v>35</v>
      </c>
      <c r="Z40" s="357">
        <v>51</v>
      </c>
    </row>
    <row r="41" spans="1:26" ht="13.5" thickBot="1">
      <c r="A41" s="138">
        <v>30</v>
      </c>
      <c r="B41" s="147">
        <f t="shared" si="0"/>
        <v>1996</v>
      </c>
      <c r="C41" s="342">
        <v>27</v>
      </c>
      <c r="D41" s="353">
        <v>32</v>
      </c>
      <c r="E41" s="342">
        <v>28</v>
      </c>
      <c r="F41" s="353">
        <v>32</v>
      </c>
      <c r="G41" s="342">
        <v>25</v>
      </c>
      <c r="H41" s="353">
        <v>32</v>
      </c>
      <c r="I41" s="342">
        <v>14</v>
      </c>
      <c r="J41" s="353">
        <v>18</v>
      </c>
      <c r="K41" s="342">
        <v>21</v>
      </c>
      <c r="L41" s="353">
        <v>27</v>
      </c>
      <c r="M41" s="342">
        <v>13</v>
      </c>
      <c r="N41" s="353">
        <v>16</v>
      </c>
      <c r="O41" s="342">
        <v>26</v>
      </c>
      <c r="P41" s="353">
        <v>33</v>
      </c>
      <c r="Q41" s="342">
        <v>9</v>
      </c>
      <c r="R41" s="353">
        <v>12</v>
      </c>
      <c r="S41" s="342">
        <v>38</v>
      </c>
      <c r="T41" s="353">
        <v>50</v>
      </c>
      <c r="U41" s="342">
        <v>20</v>
      </c>
      <c r="V41" s="353">
        <v>26</v>
      </c>
      <c r="W41" s="342">
        <v>21</v>
      </c>
      <c r="X41" s="353">
        <v>26</v>
      </c>
      <c r="Y41" s="342">
        <v>35</v>
      </c>
      <c r="Z41" s="353">
        <v>51</v>
      </c>
    </row>
    <row r="42" spans="1:26">
      <c r="A42" s="118" t="s">
        <v>585</v>
      </c>
      <c r="B42" s="133" t="s">
        <v>641</v>
      </c>
      <c r="C42" s="133"/>
    </row>
    <row r="43" spans="1:26">
      <c r="B43" s="133" t="s">
        <v>642</v>
      </c>
      <c r="C43" s="133"/>
    </row>
    <row r="44" spans="1:26" ht="15">
      <c r="B44" s="133" t="s">
        <v>826</v>
      </c>
      <c r="C44" s="133"/>
    </row>
    <row r="45" spans="1:26">
      <c r="B45" s="133" t="s">
        <v>643</v>
      </c>
      <c r="C45" s="133"/>
    </row>
    <row r="46" spans="1:26">
      <c r="B46" s="133" t="s">
        <v>644</v>
      </c>
      <c r="C46" s="133"/>
    </row>
    <row r="47" spans="1:26" ht="14.25">
      <c r="B47" s="133" t="s">
        <v>645</v>
      </c>
      <c r="C47" s="133"/>
      <c r="K47" s="118" t="s">
        <v>726</v>
      </c>
    </row>
    <row r="48" spans="1:26" ht="15" customHeight="1">
      <c r="B48" s="118" t="s">
        <v>729</v>
      </c>
      <c r="C48" s="133"/>
    </row>
    <row r="49" spans="1:25" ht="15.75">
      <c r="A49" s="148" t="s">
        <v>564</v>
      </c>
      <c r="B49" s="133" t="s">
        <v>727</v>
      </c>
    </row>
    <row r="50" spans="1:25" ht="19.5" customHeight="1"/>
    <row r="53" spans="1:25">
      <c r="C53" s="143"/>
      <c r="D53" s="143"/>
      <c r="E53" s="143"/>
      <c r="F53" s="143"/>
      <c r="G53" s="143"/>
      <c r="H53" s="143"/>
      <c r="I53" s="143"/>
      <c r="J53" s="143"/>
      <c r="K53" s="143"/>
      <c r="L53" s="143"/>
      <c r="M53" s="143"/>
      <c r="N53" s="143"/>
      <c r="O53" s="143"/>
      <c r="P53" s="143"/>
      <c r="Q53" s="143"/>
      <c r="R53" s="143"/>
      <c r="S53" s="143"/>
      <c r="T53" s="143"/>
      <c r="U53" s="143"/>
      <c r="V53" s="143"/>
      <c r="W53" s="143"/>
      <c r="X53" s="143"/>
      <c r="Y53" s="143"/>
    </row>
    <row r="54" spans="1:25">
      <c r="C54" s="143"/>
      <c r="D54" s="143"/>
      <c r="E54" s="143"/>
      <c r="F54" s="143"/>
      <c r="G54" s="143"/>
      <c r="H54" s="143"/>
      <c r="I54" s="143"/>
      <c r="J54" s="143"/>
      <c r="K54" s="143"/>
      <c r="L54" s="143"/>
      <c r="M54" s="143"/>
      <c r="N54" s="143"/>
      <c r="O54" s="143"/>
      <c r="P54" s="143"/>
      <c r="Q54" s="143"/>
      <c r="R54" s="143"/>
      <c r="S54" s="143"/>
      <c r="T54" s="143"/>
      <c r="U54" s="143"/>
      <c r="V54" s="143"/>
      <c r="W54" s="143"/>
      <c r="X54" s="143"/>
      <c r="Y54" s="143"/>
    </row>
    <row r="55" spans="1:25">
      <c r="C55" s="143"/>
      <c r="D55" s="143"/>
      <c r="E55" s="143"/>
      <c r="F55" s="143"/>
      <c r="G55" s="143"/>
      <c r="H55" s="143"/>
      <c r="I55" s="143"/>
      <c r="J55" s="143"/>
      <c r="K55" s="143"/>
      <c r="L55" s="143"/>
      <c r="M55" s="143"/>
      <c r="N55" s="143"/>
      <c r="O55" s="143"/>
      <c r="P55" s="143"/>
      <c r="Q55" s="143"/>
      <c r="R55" s="143"/>
      <c r="S55" s="143"/>
      <c r="T55" s="143"/>
      <c r="U55" s="143"/>
      <c r="V55" s="143"/>
      <c r="W55" s="143"/>
      <c r="X55" s="143"/>
      <c r="Y55" s="143"/>
    </row>
    <row r="56" spans="1:25">
      <c r="C56" s="143"/>
      <c r="D56" s="143"/>
      <c r="E56" s="143"/>
      <c r="F56" s="143"/>
      <c r="G56" s="143"/>
      <c r="H56" s="143"/>
      <c r="I56" s="143"/>
      <c r="J56" s="143"/>
      <c r="K56" s="143"/>
      <c r="L56" s="143"/>
      <c r="M56" s="143"/>
      <c r="N56" s="143"/>
      <c r="O56" s="143"/>
      <c r="P56" s="143"/>
      <c r="Q56" s="143"/>
      <c r="R56" s="143"/>
      <c r="S56" s="143"/>
      <c r="T56" s="143"/>
      <c r="U56" s="143"/>
      <c r="V56" s="143"/>
      <c r="W56" s="143"/>
      <c r="X56" s="143"/>
      <c r="Y56" s="143"/>
    </row>
    <row r="57" spans="1:25">
      <c r="B57" s="143"/>
      <c r="C57" s="143"/>
      <c r="D57" s="143"/>
      <c r="E57" s="143"/>
      <c r="F57" s="143"/>
      <c r="G57" s="143"/>
      <c r="H57" s="143"/>
      <c r="I57" s="143"/>
      <c r="J57" s="143"/>
      <c r="K57" s="143"/>
      <c r="L57" s="143"/>
      <c r="M57" s="143"/>
      <c r="N57" s="143"/>
      <c r="O57" s="143"/>
      <c r="P57" s="143"/>
      <c r="Q57" s="143"/>
      <c r="R57" s="143"/>
      <c r="S57" s="143"/>
      <c r="T57" s="143"/>
      <c r="U57" s="143"/>
      <c r="V57" s="143"/>
      <c r="W57" s="143"/>
      <c r="X57" s="143"/>
      <c r="Y57" s="143"/>
    </row>
    <row r="58" spans="1:25">
      <c r="C58" s="143"/>
      <c r="D58" s="143"/>
      <c r="E58" s="143"/>
      <c r="F58" s="143"/>
      <c r="G58" s="143"/>
      <c r="H58" s="143"/>
      <c r="I58" s="143"/>
      <c r="J58" s="143"/>
      <c r="K58" s="143"/>
      <c r="L58" s="143"/>
      <c r="M58" s="143"/>
      <c r="N58" s="143"/>
      <c r="O58" s="143"/>
      <c r="P58" s="143"/>
      <c r="Q58" s="143"/>
      <c r="R58" s="143"/>
      <c r="S58" s="143"/>
      <c r="T58" s="143"/>
      <c r="U58" s="143"/>
      <c r="V58" s="143"/>
      <c r="W58" s="143"/>
      <c r="X58" s="143"/>
      <c r="Y58" s="143"/>
    </row>
  </sheetData>
  <mergeCells count="33">
    <mergeCell ref="Y6:Z6"/>
    <mergeCell ref="C6:D6"/>
    <mergeCell ref="E6:F6"/>
    <mergeCell ref="G6:H6"/>
    <mergeCell ref="I6:J6"/>
    <mergeCell ref="K6:L6"/>
    <mergeCell ref="M6:N6"/>
    <mergeCell ref="O6:P6"/>
    <mergeCell ref="Q6:R6"/>
    <mergeCell ref="S6:T6"/>
    <mergeCell ref="U6:V6"/>
    <mergeCell ref="W6:X6"/>
    <mergeCell ref="Y5:Z5"/>
    <mergeCell ref="C5:D5"/>
    <mergeCell ref="E5:F5"/>
    <mergeCell ref="G5:H5"/>
    <mergeCell ref="I5:J5"/>
    <mergeCell ref="K5:L5"/>
    <mergeCell ref="M5:N5"/>
    <mergeCell ref="O5:P5"/>
    <mergeCell ref="Q5:R5"/>
    <mergeCell ref="S5:T5"/>
    <mergeCell ref="U5:V5"/>
    <mergeCell ref="W5:X5"/>
    <mergeCell ref="A2:Z2"/>
    <mergeCell ref="A3:Z3"/>
    <mergeCell ref="C4:D4"/>
    <mergeCell ref="E4:F4"/>
    <mergeCell ref="M4:N4"/>
    <mergeCell ref="Q4:R4"/>
    <mergeCell ref="S4:T4"/>
    <mergeCell ref="U4:V4"/>
    <mergeCell ref="Y4:Z4"/>
  </mergeCells>
  <printOptions horizontalCentered="1" verticalCentered="1"/>
  <pageMargins left="0.25" right="0.25" top="0.05" bottom="0.45" header="0" footer="0"/>
  <pageSetup scale="86" orientation="landscape" r:id="rId1"/>
  <headerFooter alignWithMargins="0">
    <oddFooter xml:space="preserve">&amp;LIdaho Property Valuation Schedules
&amp;C18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39"/>
  <sheetViews>
    <sheetView view="pageLayout" zoomScaleNormal="100" workbookViewId="0">
      <selection activeCell="F32" sqref="F32"/>
    </sheetView>
  </sheetViews>
  <sheetFormatPr defaultColWidth="9.140625" defaultRowHeight="12.75"/>
  <cols>
    <col min="1" max="4" width="22.7109375" style="150" customWidth="1"/>
    <col min="5" max="5" width="2" style="150" customWidth="1"/>
    <col min="6" max="16384" width="9.140625" style="150"/>
  </cols>
  <sheetData>
    <row r="1" spans="1:7" ht="20.25">
      <c r="A1" s="436" t="s">
        <v>646</v>
      </c>
      <c r="B1" s="436"/>
      <c r="C1" s="436"/>
      <c r="D1" s="436"/>
      <c r="E1" s="149"/>
      <c r="F1" s="149"/>
    </row>
    <row r="2" spans="1:7" ht="20.25">
      <c r="A2" s="151"/>
      <c r="B2" s="151"/>
      <c r="C2" s="151"/>
      <c r="D2" s="151"/>
      <c r="E2" s="149"/>
      <c r="F2" s="149"/>
    </row>
    <row r="3" spans="1:7" ht="10.5" customHeight="1">
      <c r="A3" s="152"/>
      <c r="B3" s="152"/>
      <c r="C3" s="152"/>
      <c r="D3" s="152"/>
      <c r="E3" s="149"/>
      <c r="F3" s="149"/>
    </row>
    <row r="4" spans="1:7" ht="15.75">
      <c r="A4" s="153" t="s">
        <v>647</v>
      </c>
      <c r="B4" s="154"/>
      <c r="C4" s="154"/>
      <c r="D4" s="155"/>
      <c r="E4" s="155"/>
      <c r="F4" s="155"/>
    </row>
    <row r="5" spans="1:7" ht="15.75">
      <c r="A5" s="153" t="s">
        <v>648</v>
      </c>
      <c r="B5" s="154"/>
      <c r="C5" s="154"/>
      <c r="D5" s="155"/>
      <c r="E5" s="155"/>
      <c r="F5" s="155"/>
    </row>
    <row r="6" spans="1:7" ht="15.75">
      <c r="A6" s="153" t="s">
        <v>649</v>
      </c>
      <c r="B6" s="154"/>
      <c r="C6" s="154"/>
      <c r="D6" s="154"/>
    </row>
    <row r="7" spans="1:7" ht="25.5" customHeight="1">
      <c r="A7" s="437" t="s">
        <v>650</v>
      </c>
      <c r="B7" s="437"/>
      <c r="C7" s="437"/>
      <c r="D7" s="437"/>
    </row>
    <row r="8" spans="1:7" ht="15.75">
      <c r="A8" s="438" t="s">
        <v>651</v>
      </c>
      <c r="B8" s="438"/>
      <c r="C8" s="438"/>
      <c r="D8" s="438"/>
    </row>
    <row r="9" spans="1:7" ht="32.25" customHeight="1">
      <c r="A9" s="358" t="s">
        <v>583</v>
      </c>
      <c r="B9" s="439" t="s">
        <v>526</v>
      </c>
      <c r="C9" s="440"/>
      <c r="D9" s="359" t="s">
        <v>652</v>
      </c>
      <c r="G9" s="156"/>
    </row>
    <row r="10" spans="1:7" ht="15" customHeight="1">
      <c r="A10" s="360">
        <v>0</v>
      </c>
      <c r="B10" s="441">
        <v>2026</v>
      </c>
      <c r="C10" s="441"/>
      <c r="D10" s="361">
        <v>100</v>
      </c>
    </row>
    <row r="11" spans="1:7" ht="15" customHeight="1">
      <c r="A11" s="366">
        <v>1</v>
      </c>
      <c r="B11" s="435">
        <f>B10-1</f>
        <v>2025</v>
      </c>
      <c r="C11" s="435"/>
      <c r="D11" s="367">
        <v>91</v>
      </c>
    </row>
    <row r="12" spans="1:7" ht="15" customHeight="1">
      <c r="A12" s="362">
        <v>2</v>
      </c>
      <c r="B12" s="443">
        <f>B11-1</f>
        <v>2024</v>
      </c>
      <c r="C12" s="443"/>
      <c r="D12" s="363">
        <v>70</v>
      </c>
    </row>
    <row r="13" spans="1:7" ht="15" customHeight="1">
      <c r="A13" s="366">
        <v>3</v>
      </c>
      <c r="B13" s="435">
        <f>B12-1</f>
        <v>2023</v>
      </c>
      <c r="C13" s="435"/>
      <c r="D13" s="367">
        <v>48</v>
      </c>
    </row>
    <row r="14" spans="1:7" ht="15" customHeight="1">
      <c r="A14" s="362">
        <v>4</v>
      </c>
      <c r="B14" s="443">
        <f t="shared" ref="B14:B15" si="0">B13-1</f>
        <v>2022</v>
      </c>
      <c r="C14" s="443"/>
      <c r="D14" s="363">
        <v>29</v>
      </c>
    </row>
    <row r="15" spans="1:7" ht="15" customHeight="1">
      <c r="A15" s="366">
        <v>5</v>
      </c>
      <c r="B15" s="435">
        <f t="shared" si="0"/>
        <v>2021</v>
      </c>
      <c r="C15" s="435"/>
      <c r="D15" s="367">
        <v>13</v>
      </c>
    </row>
    <row r="16" spans="1:7" ht="15" customHeight="1">
      <c r="A16" s="364">
        <v>6</v>
      </c>
      <c r="B16" s="444" t="s">
        <v>653</v>
      </c>
      <c r="C16" s="444"/>
      <c r="D16" s="365">
        <v>10</v>
      </c>
      <c r="G16" s="156"/>
    </row>
    <row r="17" spans="1:4" ht="15.75" customHeight="1">
      <c r="A17" s="157" t="s">
        <v>654</v>
      </c>
      <c r="B17" s="158"/>
      <c r="C17" s="158"/>
      <c r="D17" s="158"/>
    </row>
    <row r="18" spans="1:4" ht="15.75" customHeight="1">
      <c r="A18" s="159"/>
      <c r="B18" s="158"/>
      <c r="C18" s="158"/>
      <c r="D18" s="158"/>
    </row>
    <row r="19" spans="1:4" ht="11.25" customHeight="1">
      <c r="A19" s="159"/>
      <c r="B19" s="158"/>
      <c r="C19" s="158"/>
      <c r="D19" s="158"/>
    </row>
    <row r="20" spans="1:4" ht="25.5" customHeight="1">
      <c r="A20" s="437" t="s">
        <v>655</v>
      </c>
      <c r="B20" s="437"/>
      <c r="C20" s="437"/>
      <c r="D20" s="437"/>
    </row>
    <row r="21" spans="1:4" ht="25.5" customHeight="1">
      <c r="A21" s="437" t="s">
        <v>656</v>
      </c>
      <c r="B21" s="437"/>
      <c r="C21" s="437"/>
      <c r="D21" s="437"/>
    </row>
    <row r="22" spans="1:4" ht="25.5" customHeight="1">
      <c r="A22" s="437" t="s">
        <v>657</v>
      </c>
      <c r="B22" s="437"/>
      <c r="C22" s="437"/>
      <c r="D22" s="437"/>
    </row>
    <row r="24" spans="1:4" ht="14.25">
      <c r="A24" s="368" t="s">
        <v>658</v>
      </c>
      <c r="B24" s="369"/>
      <c r="C24" s="369"/>
      <c r="D24" s="370"/>
    </row>
    <row r="25" spans="1:4">
      <c r="A25" s="371"/>
      <c r="B25" s="372"/>
      <c r="C25" s="372"/>
      <c r="D25" s="373"/>
    </row>
    <row r="26" spans="1:4">
      <c r="A26" s="371" t="s">
        <v>659</v>
      </c>
      <c r="B26" s="372"/>
      <c r="C26" s="372"/>
      <c r="D26" s="373"/>
    </row>
    <row r="27" spans="1:4">
      <c r="A27" s="371"/>
      <c r="B27" s="372"/>
      <c r="C27" s="372"/>
      <c r="D27" s="373"/>
    </row>
    <row r="28" spans="1:4" ht="14.25">
      <c r="A28" s="374" t="s">
        <v>660</v>
      </c>
      <c r="B28" s="375"/>
      <c r="C28" s="375"/>
      <c r="D28" s="376"/>
    </row>
    <row r="29" spans="1:4" ht="11.25" customHeight="1">
      <c r="A29" s="160"/>
    </row>
    <row r="30" spans="1:4" ht="15.75" customHeight="1">
      <c r="A30" s="159" t="s">
        <v>661</v>
      </c>
    </row>
    <row r="31" spans="1:4" ht="15.75" customHeight="1">
      <c r="A31" s="159" t="s">
        <v>662</v>
      </c>
    </row>
    <row r="32" spans="1:4" ht="15.75" customHeight="1">
      <c r="A32" s="159" t="s">
        <v>663</v>
      </c>
    </row>
    <row r="33" spans="1:4" ht="15.75" customHeight="1">
      <c r="A33" s="159" t="s">
        <v>664</v>
      </c>
    </row>
    <row r="34" spans="1:4" ht="15.75" customHeight="1">
      <c r="A34" s="159" t="s">
        <v>665</v>
      </c>
    </row>
    <row r="35" spans="1:4" ht="15.75" customHeight="1">
      <c r="A35" s="159" t="s">
        <v>666</v>
      </c>
    </row>
    <row r="36" spans="1:4" ht="15.75" customHeight="1">
      <c r="A36" s="159" t="s">
        <v>667</v>
      </c>
    </row>
    <row r="37" spans="1:4" ht="15.75" customHeight="1">
      <c r="A37" s="159" t="s">
        <v>668</v>
      </c>
    </row>
    <row r="38" spans="1:4" ht="11.25" customHeight="1">
      <c r="A38" s="159"/>
    </row>
    <row r="39" spans="1:4" ht="42.75" customHeight="1">
      <c r="A39" s="442" t="s">
        <v>669</v>
      </c>
      <c r="B39" s="442"/>
      <c r="C39" s="442"/>
      <c r="D39" s="442"/>
    </row>
  </sheetData>
  <mergeCells count="15">
    <mergeCell ref="A21:D21"/>
    <mergeCell ref="A22:D22"/>
    <mergeCell ref="A39:D39"/>
    <mergeCell ref="B12:C12"/>
    <mergeCell ref="B13:C13"/>
    <mergeCell ref="B14:C14"/>
    <mergeCell ref="B15:C15"/>
    <mergeCell ref="B16:C16"/>
    <mergeCell ref="A20:D20"/>
    <mergeCell ref="B11:C11"/>
    <mergeCell ref="A1:D1"/>
    <mergeCell ref="A7:D7"/>
    <mergeCell ref="A8:D8"/>
    <mergeCell ref="B9:C9"/>
    <mergeCell ref="B10:C10"/>
  </mergeCells>
  <pageMargins left="0.42" right="0.44" top="0.94" bottom="1" header="0.5" footer="0.5"/>
  <pageSetup scale="99" orientation="portrait" r:id="rId1"/>
  <headerFooter alignWithMargins="0">
    <oddFooter xml:space="preserve">&amp;LIdaho Property Valuation Schedules
&amp;C19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51"/>
  <sheetViews>
    <sheetView showWhiteSpace="0" view="pageLayout" zoomScale="110" zoomScaleNormal="120" zoomScalePageLayoutView="110" workbookViewId="0">
      <selection activeCell="N23" sqref="N23"/>
    </sheetView>
  </sheetViews>
  <sheetFormatPr defaultColWidth="9.140625" defaultRowHeight="12.75"/>
  <cols>
    <col min="1" max="1" width="3.7109375" style="161" customWidth="1"/>
    <col min="2" max="2" width="5.7109375" style="161" customWidth="1"/>
    <col min="3" max="4" width="9.7109375" style="161" customWidth="1"/>
    <col min="5" max="7" width="13.7109375" style="161" customWidth="1"/>
    <col min="8" max="8" width="15.7109375" style="161" customWidth="1"/>
    <col min="9" max="9" width="3.7109375" style="161" customWidth="1"/>
    <col min="10" max="16384" width="9.140625" style="161"/>
  </cols>
  <sheetData>
    <row r="1" spans="1:9" ht="25.5">
      <c r="A1" s="445" t="s">
        <v>646</v>
      </c>
      <c r="B1" s="445"/>
      <c r="C1" s="445"/>
      <c r="D1" s="445"/>
      <c r="E1" s="445"/>
      <c r="F1" s="445"/>
      <c r="G1" s="445"/>
      <c r="H1" s="445"/>
      <c r="I1" s="445"/>
    </row>
    <row r="2" spans="1:9" ht="25.5">
      <c r="A2" s="445" t="s">
        <v>775</v>
      </c>
      <c r="B2" s="445"/>
      <c r="C2" s="445"/>
      <c r="D2" s="445"/>
      <c r="E2" s="445"/>
      <c r="F2" s="445"/>
      <c r="G2" s="445"/>
      <c r="H2" s="445"/>
      <c r="I2" s="445"/>
    </row>
    <row r="3" spans="1:9" ht="18" customHeight="1">
      <c r="B3" s="162" t="s">
        <v>670</v>
      </c>
      <c r="C3" s="163"/>
      <c r="D3" s="163"/>
      <c r="E3" s="163"/>
      <c r="F3" s="163"/>
      <c r="G3" s="163"/>
      <c r="H3" s="163"/>
      <c r="I3" s="163"/>
    </row>
    <row r="4" spans="1:9" ht="13.5" customHeight="1">
      <c r="B4" s="162" t="s">
        <v>671</v>
      </c>
      <c r="C4" s="163"/>
      <c r="D4" s="164"/>
      <c r="E4" s="163"/>
      <c r="F4" s="163"/>
      <c r="G4" s="163"/>
      <c r="H4" s="163"/>
      <c r="I4" s="163"/>
    </row>
    <row r="5" spans="1:9" ht="6" customHeight="1">
      <c r="B5" s="165"/>
      <c r="C5" s="166"/>
      <c r="D5" s="166"/>
      <c r="E5" s="163"/>
      <c r="F5" s="163"/>
      <c r="G5" s="163"/>
      <c r="H5" s="163"/>
      <c r="I5" s="163"/>
    </row>
    <row r="6" spans="1:9">
      <c r="A6" s="167"/>
      <c r="B6" s="168" t="s">
        <v>672</v>
      </c>
      <c r="C6" s="169"/>
      <c r="D6" s="170">
        <v>88</v>
      </c>
      <c r="E6" s="377">
        <v>36</v>
      </c>
      <c r="F6" s="377">
        <v>37</v>
      </c>
      <c r="G6" s="377">
        <v>38</v>
      </c>
      <c r="H6" s="377">
        <v>34</v>
      </c>
      <c r="I6" s="171"/>
    </row>
    <row r="7" spans="1:9">
      <c r="A7" s="172"/>
      <c r="B7" s="169" t="s">
        <v>673</v>
      </c>
      <c r="C7" s="170"/>
      <c r="D7" s="170">
        <v>383</v>
      </c>
      <c r="E7" s="170">
        <v>381</v>
      </c>
      <c r="F7" s="170">
        <v>382</v>
      </c>
      <c r="G7" s="170">
        <v>380</v>
      </c>
      <c r="H7" s="170">
        <v>314</v>
      </c>
      <c r="I7" s="173"/>
    </row>
    <row r="8" spans="1:9">
      <c r="A8" s="172"/>
      <c r="B8" s="169" t="s">
        <v>579</v>
      </c>
      <c r="C8" s="170"/>
      <c r="D8" s="86" t="s">
        <v>581</v>
      </c>
      <c r="E8" s="86" t="s">
        <v>536</v>
      </c>
      <c r="F8" s="86" t="s">
        <v>536</v>
      </c>
      <c r="G8" s="86" t="s">
        <v>535</v>
      </c>
      <c r="H8" s="86" t="s">
        <v>536</v>
      </c>
      <c r="I8" s="173"/>
    </row>
    <row r="9" spans="1:9">
      <c r="A9" s="172"/>
      <c r="B9" s="169" t="s">
        <v>674</v>
      </c>
      <c r="C9" s="170"/>
      <c r="D9" s="170">
        <v>20</v>
      </c>
      <c r="E9" s="170">
        <v>13</v>
      </c>
      <c r="F9" s="170">
        <v>10</v>
      </c>
      <c r="G9" s="170">
        <v>4</v>
      </c>
      <c r="H9" s="170">
        <v>6</v>
      </c>
      <c r="I9" s="173"/>
    </row>
    <row r="10" spans="1:9">
      <c r="A10" s="172"/>
      <c r="B10" s="170"/>
      <c r="C10" s="170"/>
      <c r="D10" s="170"/>
      <c r="E10" s="170" t="s">
        <v>675</v>
      </c>
      <c r="F10" s="170" t="s">
        <v>676</v>
      </c>
      <c r="G10" s="170" t="s">
        <v>677</v>
      </c>
      <c r="H10" s="378" t="s">
        <v>678</v>
      </c>
      <c r="I10" s="174"/>
    </row>
    <row r="11" spans="1:9" ht="15.75">
      <c r="A11" s="172"/>
      <c r="B11" s="175" t="s">
        <v>583</v>
      </c>
      <c r="C11" s="175" t="s">
        <v>679</v>
      </c>
      <c r="D11" s="175" t="s">
        <v>680</v>
      </c>
      <c r="E11" s="175" t="s">
        <v>681</v>
      </c>
      <c r="F11" s="175" t="s">
        <v>609</v>
      </c>
      <c r="G11" s="175" t="s">
        <v>682</v>
      </c>
      <c r="H11" s="379" t="s">
        <v>683</v>
      </c>
      <c r="I11" s="174"/>
    </row>
    <row r="12" spans="1:9">
      <c r="A12" s="172"/>
      <c r="B12" s="176"/>
      <c r="C12" s="176"/>
      <c r="D12" s="176"/>
      <c r="E12" s="176"/>
      <c r="F12" s="176"/>
      <c r="G12" s="176"/>
      <c r="I12" s="177"/>
    </row>
    <row r="13" spans="1:9">
      <c r="A13" s="178"/>
      <c r="B13" s="179">
        <v>0</v>
      </c>
      <c r="C13" s="179">
        <v>2026</v>
      </c>
      <c r="D13" s="381">
        <v>100</v>
      </c>
      <c r="E13" s="381">
        <v>100</v>
      </c>
      <c r="F13" s="381">
        <v>100</v>
      </c>
      <c r="G13" s="381">
        <v>100</v>
      </c>
      <c r="H13" s="381">
        <v>100</v>
      </c>
      <c r="I13" s="182"/>
    </row>
    <row r="14" spans="1:9">
      <c r="A14" s="172"/>
      <c r="B14" s="176">
        <v>1</v>
      </c>
      <c r="C14" s="176">
        <f t="shared" ref="C14:C34" si="0">C13-1</f>
        <v>2025</v>
      </c>
      <c r="D14" s="181">
        <v>100</v>
      </c>
      <c r="E14" s="181">
        <v>98.066999999999979</v>
      </c>
      <c r="F14" s="181">
        <v>97.055999999999983</v>
      </c>
      <c r="G14" s="181">
        <v>88.287999999999997</v>
      </c>
      <c r="H14" s="181">
        <v>92.256</v>
      </c>
      <c r="I14" s="182"/>
    </row>
    <row r="15" spans="1:9">
      <c r="A15" s="178"/>
      <c r="B15" s="179">
        <v>2</v>
      </c>
      <c r="C15" s="179">
        <f t="shared" si="0"/>
        <v>2024</v>
      </c>
      <c r="D15" s="381">
        <v>100</v>
      </c>
      <c r="E15" s="381">
        <v>97.643000000000001</v>
      </c>
      <c r="F15" s="381">
        <v>94.423999999999992</v>
      </c>
      <c r="G15" s="381">
        <v>62.628000000000007</v>
      </c>
      <c r="H15" s="381">
        <v>73.680000000000007</v>
      </c>
      <c r="I15" s="182"/>
    </row>
    <row r="16" spans="1:9">
      <c r="A16" s="172"/>
      <c r="B16" s="176">
        <v>3</v>
      </c>
      <c r="C16" s="176">
        <f t="shared" si="0"/>
        <v>2023</v>
      </c>
      <c r="D16" s="181">
        <v>100</v>
      </c>
      <c r="E16" s="181">
        <v>94.094999999999999</v>
      </c>
      <c r="F16" s="181">
        <v>88.56</v>
      </c>
      <c r="G16" s="181">
        <v>41.124000000000002</v>
      </c>
      <c r="H16" s="181">
        <v>59.89800000000001</v>
      </c>
      <c r="I16" s="182"/>
    </row>
    <row r="17" spans="1:9">
      <c r="A17" s="178"/>
      <c r="B17" s="179">
        <v>4</v>
      </c>
      <c r="C17" s="179">
        <f t="shared" si="0"/>
        <v>2022</v>
      </c>
      <c r="D17" s="381">
        <v>100</v>
      </c>
      <c r="E17" s="381">
        <v>90.87</v>
      </c>
      <c r="F17" s="381">
        <v>83.88</v>
      </c>
      <c r="G17" s="381">
        <v>21.725000000000001</v>
      </c>
      <c r="H17" s="381">
        <v>46.057000000000002</v>
      </c>
      <c r="I17" s="182"/>
    </row>
    <row r="18" spans="1:9">
      <c r="A18" s="172"/>
      <c r="B18" s="176">
        <v>5</v>
      </c>
      <c r="C18" s="176">
        <f t="shared" si="0"/>
        <v>2021</v>
      </c>
      <c r="D18" s="181">
        <v>100</v>
      </c>
      <c r="E18" s="181">
        <v>84.887999999999991</v>
      </c>
      <c r="F18" s="181">
        <v>75.456000000000003</v>
      </c>
      <c r="G18" s="181">
        <v>12.404000000000002</v>
      </c>
      <c r="H18" s="181">
        <v>35.440000000000005</v>
      </c>
      <c r="I18" s="182"/>
    </row>
    <row r="19" spans="1:9">
      <c r="A19" s="178"/>
      <c r="B19" s="179">
        <v>6</v>
      </c>
      <c r="C19" s="179">
        <f t="shared" si="0"/>
        <v>2020</v>
      </c>
      <c r="D19" s="381">
        <v>100</v>
      </c>
      <c r="E19" s="381">
        <v>71.88</v>
      </c>
      <c r="F19" s="381">
        <v>67.088000000000008</v>
      </c>
      <c r="G19" s="381"/>
      <c r="H19" s="381">
        <v>23.409000000000002</v>
      </c>
      <c r="I19" s="182"/>
    </row>
    <row r="20" spans="1:9">
      <c r="A20" s="172"/>
      <c r="B20" s="176">
        <v>7</v>
      </c>
      <c r="C20" s="176">
        <f t="shared" si="0"/>
        <v>2019</v>
      </c>
      <c r="D20" s="181">
        <v>100</v>
      </c>
      <c r="E20" s="181">
        <v>66.042000000000016</v>
      </c>
      <c r="F20" s="181">
        <v>58.704000000000001</v>
      </c>
      <c r="G20" s="181"/>
      <c r="H20" s="181">
        <v>17.12</v>
      </c>
      <c r="I20" s="182"/>
    </row>
    <row r="21" spans="1:9">
      <c r="A21" s="178"/>
      <c r="B21" s="179">
        <v>8</v>
      </c>
      <c r="C21" s="179">
        <f t="shared" si="0"/>
        <v>2018</v>
      </c>
      <c r="D21" s="381">
        <v>100</v>
      </c>
      <c r="E21" s="381">
        <v>59.136000000000003</v>
      </c>
      <c r="F21" s="381">
        <v>49.28</v>
      </c>
      <c r="G21" s="381"/>
      <c r="H21" s="179"/>
      <c r="I21" s="182"/>
    </row>
    <row r="22" spans="1:9">
      <c r="A22" s="172"/>
      <c r="B22" s="176">
        <v>9</v>
      </c>
      <c r="C22" s="176">
        <f t="shared" si="0"/>
        <v>2017</v>
      </c>
      <c r="D22" s="181">
        <v>98</v>
      </c>
      <c r="E22" s="181">
        <v>51.870000000000005</v>
      </c>
      <c r="F22" s="181">
        <v>39.520000000000003</v>
      </c>
      <c r="G22" s="181"/>
      <c r="H22" s="176"/>
      <c r="I22" s="182"/>
    </row>
    <row r="23" spans="1:9">
      <c r="A23" s="178"/>
      <c r="B23" s="179">
        <v>10</v>
      </c>
      <c r="C23" s="179">
        <f t="shared" si="0"/>
        <v>2016</v>
      </c>
      <c r="D23" s="381">
        <v>91</v>
      </c>
      <c r="E23" s="381">
        <v>43.155000000000001</v>
      </c>
      <c r="F23" s="381">
        <v>29.592000000000002</v>
      </c>
      <c r="G23" s="381"/>
      <c r="H23" s="179"/>
      <c r="I23" s="182"/>
    </row>
    <row r="24" spans="1:9">
      <c r="A24" s="172"/>
      <c r="B24" s="176">
        <v>11</v>
      </c>
      <c r="C24" s="176">
        <f t="shared" si="0"/>
        <v>2015</v>
      </c>
      <c r="D24" s="181">
        <v>86</v>
      </c>
      <c r="E24" s="181">
        <v>35.844000000000001</v>
      </c>
      <c r="F24" s="181">
        <v>24.72</v>
      </c>
      <c r="G24" s="181"/>
      <c r="H24" s="176"/>
      <c r="I24" s="182"/>
    </row>
    <row r="25" spans="1:9">
      <c r="A25" s="178"/>
      <c r="B25" s="179">
        <v>12</v>
      </c>
      <c r="C25" s="179">
        <f t="shared" si="0"/>
        <v>2014</v>
      </c>
      <c r="D25" s="381">
        <v>81</v>
      </c>
      <c r="E25" s="381">
        <v>28.52</v>
      </c>
      <c r="F25" s="381"/>
      <c r="G25" s="381"/>
      <c r="H25" s="179"/>
      <c r="I25" s="182"/>
    </row>
    <row r="26" spans="1:9">
      <c r="A26" s="172"/>
      <c r="B26" s="176">
        <v>13</v>
      </c>
      <c r="C26" s="176">
        <f t="shared" si="0"/>
        <v>2013</v>
      </c>
      <c r="D26" s="181">
        <v>76</v>
      </c>
      <c r="E26" s="181">
        <v>27</v>
      </c>
      <c r="F26" s="181"/>
      <c r="G26" s="181"/>
      <c r="H26" s="176"/>
      <c r="I26" s="182"/>
    </row>
    <row r="27" spans="1:9">
      <c r="A27" s="178"/>
      <c r="B27" s="179">
        <v>14</v>
      </c>
      <c r="C27" s="179">
        <f t="shared" si="0"/>
        <v>2012</v>
      </c>
      <c r="D27" s="381">
        <v>72</v>
      </c>
      <c r="E27" s="381">
        <v>24.76</v>
      </c>
      <c r="F27" s="381"/>
      <c r="G27" s="381"/>
      <c r="H27" s="179"/>
      <c r="I27" s="182"/>
    </row>
    <row r="28" spans="1:9">
      <c r="A28" s="172"/>
      <c r="B28" s="176">
        <v>15</v>
      </c>
      <c r="C28" s="176">
        <f t="shared" si="0"/>
        <v>2011</v>
      </c>
      <c r="D28" s="181">
        <v>68</v>
      </c>
      <c r="E28" s="181"/>
      <c r="F28" s="181"/>
      <c r="G28" s="181"/>
      <c r="H28" s="176"/>
      <c r="I28" s="182"/>
    </row>
    <row r="29" spans="1:9">
      <c r="A29" s="178"/>
      <c r="B29" s="179">
        <v>16</v>
      </c>
      <c r="C29" s="179">
        <f t="shared" si="0"/>
        <v>2010</v>
      </c>
      <c r="D29" s="381">
        <v>61</v>
      </c>
      <c r="E29" s="381"/>
      <c r="F29" s="381"/>
      <c r="G29" s="381"/>
      <c r="H29" s="179"/>
      <c r="I29" s="182"/>
    </row>
    <row r="30" spans="1:9">
      <c r="A30" s="172"/>
      <c r="B30" s="176">
        <v>17</v>
      </c>
      <c r="C30" s="176">
        <f t="shared" si="0"/>
        <v>2009</v>
      </c>
      <c r="D30" s="181">
        <v>56</v>
      </c>
      <c r="E30" s="181"/>
      <c r="F30" s="181"/>
      <c r="G30" s="181"/>
      <c r="H30" s="176"/>
      <c r="I30" s="182"/>
    </row>
    <row r="31" spans="1:9">
      <c r="A31" s="178"/>
      <c r="B31" s="179">
        <v>18</v>
      </c>
      <c r="C31" s="179">
        <f t="shared" si="0"/>
        <v>2008</v>
      </c>
      <c r="D31" s="381">
        <v>51</v>
      </c>
      <c r="E31" s="381"/>
      <c r="F31" s="381"/>
      <c r="G31" s="381"/>
      <c r="H31" s="179"/>
      <c r="I31" s="182"/>
    </row>
    <row r="32" spans="1:9">
      <c r="A32" s="172"/>
      <c r="B32" s="176">
        <v>19</v>
      </c>
      <c r="C32" s="176">
        <f t="shared" si="0"/>
        <v>2007</v>
      </c>
      <c r="D32" s="181">
        <v>47</v>
      </c>
      <c r="E32" s="181"/>
      <c r="F32" s="181"/>
      <c r="G32" s="181"/>
      <c r="H32" s="176"/>
      <c r="I32" s="182"/>
    </row>
    <row r="33" spans="1:9">
      <c r="A33" s="178"/>
      <c r="B33" s="179">
        <v>20</v>
      </c>
      <c r="C33" s="179">
        <f t="shared" si="0"/>
        <v>2006</v>
      </c>
      <c r="D33" s="381">
        <v>43</v>
      </c>
      <c r="E33" s="179"/>
      <c r="F33" s="179"/>
      <c r="G33" s="179"/>
      <c r="H33" s="179"/>
      <c r="I33" s="177"/>
    </row>
    <row r="34" spans="1:9">
      <c r="A34" s="184"/>
      <c r="B34" s="185">
        <v>21</v>
      </c>
      <c r="C34" s="185">
        <f t="shared" si="0"/>
        <v>2005</v>
      </c>
      <c r="D34" s="380">
        <v>41</v>
      </c>
      <c r="E34" s="380"/>
      <c r="F34" s="380"/>
      <c r="G34" s="380"/>
      <c r="H34" s="185"/>
      <c r="I34" s="382"/>
    </row>
    <row r="35" spans="1:9" ht="6.75" customHeight="1">
      <c r="B35" s="176"/>
      <c r="C35" s="176"/>
      <c r="D35" s="181"/>
      <c r="E35" s="181"/>
      <c r="F35" s="181"/>
      <c r="G35" s="181"/>
      <c r="H35" s="176"/>
      <c r="I35" s="181"/>
    </row>
    <row r="36" spans="1:9" ht="14.25">
      <c r="A36" s="186">
        <v>1</v>
      </c>
      <c r="B36" s="187" t="s">
        <v>684</v>
      </c>
      <c r="C36" s="162"/>
      <c r="D36" s="162"/>
      <c r="E36" s="162"/>
      <c r="F36" s="162"/>
      <c r="G36" s="162"/>
      <c r="H36" s="162"/>
      <c r="I36" s="162"/>
    </row>
    <row r="37" spans="1:9">
      <c r="A37" s="162"/>
      <c r="B37" s="187" t="s">
        <v>685</v>
      </c>
      <c r="C37" s="187"/>
      <c r="D37" s="187"/>
      <c r="E37" s="162"/>
      <c r="F37" s="162"/>
      <c r="G37" s="162"/>
      <c r="H37" s="162"/>
      <c r="I37" s="162"/>
    </row>
    <row r="38" spans="1:9">
      <c r="A38" s="162"/>
      <c r="B38" s="162" t="s">
        <v>686</v>
      </c>
      <c r="C38" s="187"/>
      <c r="D38" s="187"/>
      <c r="E38" s="162"/>
      <c r="F38" s="188"/>
      <c r="G38" s="188"/>
      <c r="H38" s="162"/>
      <c r="I38" s="188"/>
    </row>
    <row r="39" spans="1:9">
      <c r="A39" s="162"/>
      <c r="B39" s="162" t="s">
        <v>687</v>
      </c>
      <c r="C39" s="187"/>
      <c r="D39" s="187"/>
      <c r="E39" s="162"/>
      <c r="F39" s="188"/>
      <c r="G39" s="188"/>
      <c r="H39" s="162"/>
      <c r="I39" s="188"/>
    </row>
    <row r="40" spans="1:9">
      <c r="A40" s="162"/>
      <c r="B40" s="162" t="s">
        <v>688</v>
      </c>
      <c r="C40" s="187"/>
      <c r="D40" s="187"/>
      <c r="E40" s="162"/>
      <c r="F40" s="188"/>
      <c r="G40" s="188"/>
      <c r="H40" s="162"/>
      <c r="I40" s="188"/>
    </row>
    <row r="41" spans="1:9">
      <c r="A41" s="162"/>
      <c r="B41" s="162" t="s">
        <v>689</v>
      </c>
      <c r="C41" s="187"/>
      <c r="D41" s="187"/>
      <c r="E41" s="162"/>
      <c r="F41" s="188"/>
      <c r="G41" s="188"/>
      <c r="H41" s="162"/>
      <c r="I41" s="188"/>
    </row>
    <row r="42" spans="1:9">
      <c r="A42" s="162"/>
      <c r="B42" s="162" t="s">
        <v>690</v>
      </c>
      <c r="C42" s="187"/>
      <c r="D42" s="187"/>
      <c r="E42" s="162"/>
      <c r="F42" s="188"/>
      <c r="G42" s="188"/>
      <c r="H42" s="162"/>
      <c r="I42" s="188"/>
    </row>
    <row r="43" spans="1:9">
      <c r="A43" s="162"/>
      <c r="B43" s="162" t="s">
        <v>691</v>
      </c>
      <c r="C43" s="162"/>
      <c r="D43" s="162"/>
      <c r="E43" s="162"/>
      <c r="F43" s="188"/>
      <c r="G43" s="188"/>
      <c r="H43" s="162"/>
      <c r="I43" s="188"/>
    </row>
    <row r="44" spans="1:9">
      <c r="A44" s="162"/>
      <c r="B44" s="162" t="s">
        <v>743</v>
      </c>
      <c r="C44" s="162"/>
      <c r="D44" s="162"/>
      <c r="E44" s="162"/>
      <c r="F44" s="188"/>
      <c r="G44" s="188"/>
      <c r="H44" s="162"/>
      <c r="I44" s="188"/>
    </row>
    <row r="45" spans="1:9" ht="13.5" customHeight="1">
      <c r="A45" s="186"/>
      <c r="B45" s="162"/>
      <c r="C45" s="162"/>
      <c r="D45" s="188"/>
      <c r="E45" s="188"/>
      <c r="F45" s="188"/>
      <c r="G45" s="188"/>
      <c r="H45" s="162"/>
      <c r="I45" s="188"/>
    </row>
    <row r="46" spans="1:9" ht="6" customHeight="1">
      <c r="D46" s="162"/>
      <c r="E46" s="162"/>
      <c r="F46" s="162"/>
      <c r="G46" s="162"/>
      <c r="H46" s="162"/>
      <c r="I46" s="162"/>
    </row>
    <row r="47" spans="1:9" ht="14.25">
      <c r="A47" s="186">
        <v>2</v>
      </c>
      <c r="B47" s="187" t="s">
        <v>692</v>
      </c>
      <c r="C47" s="162"/>
      <c r="D47" s="188"/>
      <c r="E47" s="188"/>
      <c r="F47" s="188"/>
      <c r="G47" s="188"/>
      <c r="H47" s="162"/>
      <c r="I47" s="188"/>
    </row>
    <row r="48" spans="1:9" ht="12.75" customHeight="1">
      <c r="A48" s="162"/>
      <c r="B48" s="187" t="s">
        <v>693</v>
      </c>
      <c r="C48" s="162"/>
      <c r="D48" s="188"/>
      <c r="E48" s="188"/>
      <c r="F48" s="188"/>
      <c r="G48" s="188"/>
      <c r="H48" s="162"/>
      <c r="I48" s="188"/>
    </row>
    <row r="49" spans="1:9" ht="12.75" customHeight="1">
      <c r="A49" s="162"/>
      <c r="B49" s="189" t="s">
        <v>694</v>
      </c>
      <c r="C49" s="162"/>
      <c r="D49" s="188"/>
      <c r="E49" s="188"/>
      <c r="F49" s="188"/>
      <c r="G49" s="188"/>
      <c r="H49" s="162"/>
      <c r="I49" s="188"/>
    </row>
    <row r="50" spans="1:9" ht="14.25">
      <c r="A50" s="186"/>
      <c r="B50" s="162" t="s">
        <v>744</v>
      </c>
      <c r="C50" s="162"/>
      <c r="D50" s="190"/>
      <c r="E50" s="190"/>
      <c r="F50" s="190"/>
      <c r="G50" s="190"/>
      <c r="I50" s="190"/>
    </row>
    <row r="51" spans="1:9" ht="14.25">
      <c r="A51" s="186"/>
      <c r="B51" s="162"/>
    </row>
  </sheetData>
  <mergeCells count="2">
    <mergeCell ref="A1:I1"/>
    <mergeCell ref="A2:I2"/>
  </mergeCells>
  <pageMargins left="0.75" right="0.75" top="1" bottom="1" header="0.5" footer="0.5"/>
  <pageSetup orientation="portrait" r:id="rId1"/>
  <headerFooter alignWithMargins="0">
    <oddFooter>&amp;LIdaho Property Valuation Schedules
&amp;C20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I50"/>
  <sheetViews>
    <sheetView view="pageLayout" zoomScaleNormal="100" workbookViewId="0">
      <selection activeCell="H23" sqref="H23"/>
    </sheetView>
  </sheetViews>
  <sheetFormatPr defaultColWidth="9.140625" defaultRowHeight="12.75"/>
  <cols>
    <col min="1" max="1" width="2.7109375" style="161" customWidth="1"/>
    <col min="2" max="2" width="8.7109375" style="161" customWidth="1"/>
    <col min="3" max="3" width="8.140625" style="161" customWidth="1"/>
    <col min="4" max="4" width="12.5703125" style="161" customWidth="1"/>
    <col min="5" max="7" width="13.7109375" style="161" customWidth="1"/>
    <col min="8" max="8" width="17.42578125" style="161" customWidth="1"/>
    <col min="9" max="9" width="2.7109375" style="161" customWidth="1"/>
    <col min="10" max="16384" width="9.140625" style="161"/>
  </cols>
  <sheetData>
    <row r="1" spans="1:9">
      <c r="C1" s="169"/>
      <c r="D1" s="169"/>
      <c r="E1" s="169"/>
      <c r="F1" s="169"/>
      <c r="G1" s="169"/>
      <c r="H1" s="169"/>
      <c r="I1" s="169"/>
    </row>
    <row r="2" spans="1:9">
      <c r="C2" s="169"/>
      <c r="D2" s="169"/>
      <c r="E2" s="169"/>
      <c r="F2" s="169"/>
      <c r="G2" s="169"/>
      <c r="H2" s="169"/>
      <c r="I2" s="169"/>
    </row>
    <row r="3" spans="1:9" ht="25.5">
      <c r="A3" s="445" t="s">
        <v>646</v>
      </c>
      <c r="B3" s="445"/>
      <c r="C3" s="445"/>
      <c r="D3" s="445"/>
      <c r="E3" s="445"/>
      <c r="F3" s="445"/>
      <c r="G3" s="445"/>
      <c r="H3" s="445"/>
      <c r="I3" s="445"/>
    </row>
    <row r="4" spans="1:9" ht="25.5">
      <c r="A4" s="445" t="s">
        <v>825</v>
      </c>
      <c r="B4" s="445"/>
      <c r="C4" s="445"/>
      <c r="D4" s="445"/>
      <c r="E4" s="445"/>
      <c r="F4" s="445"/>
      <c r="G4" s="445"/>
      <c r="H4" s="445"/>
      <c r="I4" s="445"/>
    </row>
    <row r="5" spans="1:9" ht="18" customHeight="1">
      <c r="B5" s="162" t="s">
        <v>670</v>
      </c>
      <c r="C5" s="163"/>
      <c r="D5" s="163"/>
      <c r="E5" s="163"/>
      <c r="F5" s="163"/>
      <c r="G5" s="163"/>
      <c r="H5" s="163"/>
      <c r="I5" s="163"/>
    </row>
    <row r="6" spans="1:9" ht="13.5" customHeight="1">
      <c r="B6" s="162" t="s">
        <v>671</v>
      </c>
      <c r="C6" s="163"/>
      <c r="D6" s="163"/>
      <c r="E6" s="163"/>
      <c r="F6" s="163"/>
      <c r="G6" s="163"/>
      <c r="H6" s="163"/>
      <c r="I6" s="163"/>
    </row>
    <row r="7" spans="1:9" ht="12.75" customHeight="1">
      <c r="B7" s="162"/>
      <c r="C7" s="163"/>
      <c r="D7" s="163"/>
      <c r="E7" s="163"/>
      <c r="F7" s="164"/>
      <c r="G7" s="163"/>
      <c r="H7" s="163"/>
      <c r="I7" s="163"/>
    </row>
    <row r="8" spans="1:9">
      <c r="A8" s="167"/>
      <c r="B8" s="168" t="s">
        <v>672</v>
      </c>
      <c r="C8" s="168"/>
      <c r="D8" s="377">
        <v>88</v>
      </c>
      <c r="E8" s="377">
        <v>41</v>
      </c>
      <c r="F8" s="377">
        <v>13</v>
      </c>
      <c r="G8" s="377">
        <v>4</v>
      </c>
      <c r="H8" s="377">
        <v>35</v>
      </c>
      <c r="I8" s="191"/>
    </row>
    <row r="9" spans="1:9">
      <c r="A9" s="172"/>
      <c r="B9" s="169" t="s">
        <v>673</v>
      </c>
      <c r="C9" s="170"/>
      <c r="D9" s="170">
        <v>383</v>
      </c>
      <c r="E9" s="170">
        <v>311</v>
      </c>
      <c r="F9" s="170">
        <v>312</v>
      </c>
      <c r="G9" s="170">
        <v>313</v>
      </c>
      <c r="H9" s="170">
        <v>296</v>
      </c>
      <c r="I9" s="192"/>
    </row>
    <row r="10" spans="1:9">
      <c r="A10" s="172"/>
      <c r="B10" s="169" t="s">
        <v>579</v>
      </c>
      <c r="C10" s="169"/>
      <c r="D10" s="86" t="s">
        <v>581</v>
      </c>
      <c r="E10" s="86" t="s">
        <v>695</v>
      </c>
      <c r="F10" s="86" t="s">
        <v>581</v>
      </c>
      <c r="G10" s="86" t="s">
        <v>581</v>
      </c>
      <c r="H10" s="170" t="s">
        <v>590</v>
      </c>
      <c r="I10" s="173"/>
    </row>
    <row r="11" spans="1:9">
      <c r="A11" s="172"/>
      <c r="B11" s="169" t="s">
        <v>674</v>
      </c>
      <c r="C11" s="169"/>
      <c r="D11" s="170">
        <v>20</v>
      </c>
      <c r="E11" s="170">
        <v>15</v>
      </c>
      <c r="F11" s="170">
        <v>10</v>
      </c>
      <c r="G11" s="170">
        <v>8</v>
      </c>
      <c r="H11" s="170">
        <v>7</v>
      </c>
      <c r="I11" s="173"/>
    </row>
    <row r="12" spans="1:9" ht="41.25" customHeight="1">
      <c r="A12" s="193"/>
      <c r="B12" s="194" t="s">
        <v>583</v>
      </c>
      <c r="C12" s="194" t="s">
        <v>679</v>
      </c>
      <c r="D12" s="194" t="s">
        <v>680</v>
      </c>
      <c r="E12" s="194" t="s">
        <v>696</v>
      </c>
      <c r="F12" s="383" t="s">
        <v>697</v>
      </c>
      <c r="G12" s="194" t="s">
        <v>698</v>
      </c>
      <c r="H12" s="384" t="s">
        <v>699</v>
      </c>
      <c r="I12" s="174" t="s">
        <v>310</v>
      </c>
    </row>
    <row r="13" spans="1:9">
      <c r="A13" s="172"/>
      <c r="B13" s="176"/>
      <c r="C13" s="176"/>
      <c r="D13" s="176"/>
      <c r="E13" s="176"/>
      <c r="F13" s="176"/>
      <c r="G13" s="176"/>
      <c r="H13" s="176"/>
      <c r="I13" s="177"/>
    </row>
    <row r="14" spans="1:9">
      <c r="A14" s="178"/>
      <c r="B14" s="179">
        <v>0</v>
      </c>
      <c r="C14" s="179">
        <v>2026</v>
      </c>
      <c r="D14" s="381">
        <v>100</v>
      </c>
      <c r="E14" s="381">
        <v>100</v>
      </c>
      <c r="F14" s="387">
        <v>100</v>
      </c>
      <c r="G14" s="387">
        <v>100</v>
      </c>
      <c r="H14" s="388">
        <v>100</v>
      </c>
      <c r="I14" s="180"/>
    </row>
    <row r="15" spans="1:9">
      <c r="A15" s="172"/>
      <c r="B15" s="176">
        <v>1</v>
      </c>
      <c r="C15" s="176">
        <f t="shared" ref="C15:C44" si="0">C14-1</f>
        <v>2025</v>
      </c>
      <c r="D15" s="181">
        <v>100</v>
      </c>
      <c r="E15" s="181">
        <v>100</v>
      </c>
      <c r="F15" s="385">
        <v>98</v>
      </c>
      <c r="G15" s="385">
        <v>97</v>
      </c>
      <c r="H15" s="386">
        <v>94</v>
      </c>
      <c r="I15" s="182"/>
    </row>
    <row r="16" spans="1:9">
      <c r="A16" s="178"/>
      <c r="B16" s="179">
        <v>2</v>
      </c>
      <c r="C16" s="179">
        <f t="shared" si="0"/>
        <v>2024</v>
      </c>
      <c r="D16" s="381">
        <v>100</v>
      </c>
      <c r="E16" s="381">
        <v>100</v>
      </c>
      <c r="F16" s="387">
        <v>91</v>
      </c>
      <c r="G16" s="387">
        <v>88</v>
      </c>
      <c r="H16" s="388">
        <v>83</v>
      </c>
      <c r="I16" s="180"/>
    </row>
    <row r="17" spans="1:9">
      <c r="A17" s="172"/>
      <c r="B17" s="176">
        <v>3</v>
      </c>
      <c r="C17" s="176">
        <f t="shared" si="0"/>
        <v>2023</v>
      </c>
      <c r="D17" s="181">
        <v>100</v>
      </c>
      <c r="E17" s="181">
        <v>100</v>
      </c>
      <c r="F17" s="385">
        <v>90</v>
      </c>
      <c r="G17" s="385">
        <v>79</v>
      </c>
      <c r="H17" s="386">
        <v>71</v>
      </c>
      <c r="I17" s="182"/>
    </row>
    <row r="18" spans="1:9">
      <c r="A18" s="178"/>
      <c r="B18" s="179">
        <v>4</v>
      </c>
      <c r="C18" s="179">
        <f t="shared" si="0"/>
        <v>2022</v>
      </c>
      <c r="D18" s="381">
        <v>100</v>
      </c>
      <c r="E18" s="381">
        <v>100</v>
      </c>
      <c r="F18" s="387">
        <v>89</v>
      </c>
      <c r="G18" s="387">
        <v>77</v>
      </c>
      <c r="H18" s="388">
        <v>60</v>
      </c>
      <c r="I18" s="180"/>
    </row>
    <row r="19" spans="1:9">
      <c r="A19" s="172"/>
      <c r="B19" s="176">
        <v>5</v>
      </c>
      <c r="C19" s="176">
        <f t="shared" si="0"/>
        <v>2021</v>
      </c>
      <c r="D19" s="181">
        <v>100</v>
      </c>
      <c r="E19" s="181">
        <v>100</v>
      </c>
      <c r="F19" s="385">
        <v>86</v>
      </c>
      <c r="G19" s="385">
        <v>74</v>
      </c>
      <c r="H19" s="386">
        <v>49</v>
      </c>
      <c r="I19" s="182"/>
    </row>
    <row r="20" spans="1:9">
      <c r="A20" s="178"/>
      <c r="B20" s="179">
        <v>6</v>
      </c>
      <c r="C20" s="179">
        <f t="shared" si="0"/>
        <v>2020</v>
      </c>
      <c r="D20" s="381">
        <v>100</v>
      </c>
      <c r="E20" s="381">
        <v>99.683999999999983</v>
      </c>
      <c r="F20" s="387">
        <v>76</v>
      </c>
      <c r="G20" s="387">
        <v>61</v>
      </c>
      <c r="H20" s="388">
        <v>37</v>
      </c>
      <c r="I20" s="180"/>
    </row>
    <row r="21" spans="1:9">
      <c r="A21" s="172"/>
      <c r="B21" s="176">
        <v>7</v>
      </c>
      <c r="C21" s="176">
        <f t="shared" si="0"/>
        <v>2019</v>
      </c>
      <c r="D21" s="181">
        <v>100</v>
      </c>
      <c r="E21" s="181">
        <v>93.86</v>
      </c>
      <c r="F21" s="385">
        <v>67</v>
      </c>
      <c r="G21" s="385">
        <v>49</v>
      </c>
      <c r="H21" s="386">
        <v>26</v>
      </c>
      <c r="I21" s="182"/>
    </row>
    <row r="22" spans="1:9">
      <c r="A22" s="178"/>
      <c r="B22" s="179">
        <v>8</v>
      </c>
      <c r="C22" s="179">
        <f t="shared" si="0"/>
        <v>2018</v>
      </c>
      <c r="D22" s="381">
        <v>100</v>
      </c>
      <c r="E22" s="381">
        <v>90.179999999999993</v>
      </c>
      <c r="F22" s="387">
        <v>58</v>
      </c>
      <c r="G22" s="387">
        <v>36</v>
      </c>
      <c r="H22" s="388">
        <v>20</v>
      </c>
      <c r="I22" s="180"/>
    </row>
    <row r="23" spans="1:9">
      <c r="A23" s="172"/>
      <c r="B23" s="176">
        <v>9</v>
      </c>
      <c r="C23" s="176">
        <f t="shared" si="0"/>
        <v>2017</v>
      </c>
      <c r="D23" s="181">
        <v>98</v>
      </c>
      <c r="E23" s="181">
        <v>84.37</v>
      </c>
      <c r="F23" s="385">
        <v>47</v>
      </c>
      <c r="G23" s="385">
        <v>30</v>
      </c>
      <c r="H23" s="176"/>
      <c r="I23" s="182"/>
    </row>
    <row r="24" spans="1:9">
      <c r="A24" s="178"/>
      <c r="B24" s="179">
        <v>10</v>
      </c>
      <c r="C24" s="179">
        <f t="shared" si="0"/>
        <v>2016</v>
      </c>
      <c r="D24" s="381">
        <v>91</v>
      </c>
      <c r="E24" s="381">
        <v>75.11699999999999</v>
      </c>
      <c r="F24" s="387">
        <v>35</v>
      </c>
      <c r="G24" s="387">
        <v>30</v>
      </c>
      <c r="H24" s="179"/>
      <c r="I24" s="180"/>
    </row>
    <row r="25" spans="1:9">
      <c r="A25" s="172"/>
      <c r="B25" s="176">
        <v>11</v>
      </c>
      <c r="C25" s="176">
        <f t="shared" si="0"/>
        <v>2015</v>
      </c>
      <c r="D25" s="181">
        <v>86</v>
      </c>
      <c r="E25" s="181">
        <v>68.42</v>
      </c>
      <c r="F25" s="385">
        <v>30</v>
      </c>
      <c r="G25" s="385">
        <v>30</v>
      </c>
      <c r="H25" s="176"/>
      <c r="I25" s="182"/>
    </row>
    <row r="26" spans="1:9">
      <c r="A26" s="178"/>
      <c r="B26" s="179">
        <v>12</v>
      </c>
      <c r="C26" s="179">
        <f t="shared" si="0"/>
        <v>2014</v>
      </c>
      <c r="D26" s="381">
        <v>81</v>
      </c>
      <c r="E26" s="381">
        <v>62.088000000000008</v>
      </c>
      <c r="F26" s="387">
        <v>30</v>
      </c>
      <c r="G26" s="387">
        <v>30</v>
      </c>
      <c r="H26" s="179"/>
      <c r="I26" s="180"/>
    </row>
    <row r="27" spans="1:9">
      <c r="A27" s="172"/>
      <c r="B27" s="176">
        <v>13</v>
      </c>
      <c r="C27" s="176">
        <f t="shared" si="0"/>
        <v>2013</v>
      </c>
      <c r="D27" s="181">
        <v>76</v>
      </c>
      <c r="E27" s="181">
        <v>54.219000000000008</v>
      </c>
      <c r="F27" s="385">
        <v>30</v>
      </c>
      <c r="G27" s="385">
        <v>30</v>
      </c>
      <c r="H27" s="176"/>
      <c r="I27" s="182"/>
    </row>
    <row r="28" spans="1:9">
      <c r="A28" s="178"/>
      <c r="B28" s="179">
        <v>14</v>
      </c>
      <c r="C28" s="179">
        <f t="shared" si="0"/>
        <v>2012</v>
      </c>
      <c r="D28" s="381">
        <v>72</v>
      </c>
      <c r="E28" s="381">
        <v>47.656000000000006</v>
      </c>
      <c r="F28" s="387">
        <v>31</v>
      </c>
      <c r="G28" s="387">
        <v>31</v>
      </c>
      <c r="H28" s="179"/>
      <c r="I28" s="180"/>
    </row>
    <row r="29" spans="1:9">
      <c r="A29" s="172"/>
      <c r="B29" s="176">
        <v>15</v>
      </c>
      <c r="C29" s="176">
        <f t="shared" si="0"/>
        <v>2011</v>
      </c>
      <c r="D29" s="181">
        <v>68</v>
      </c>
      <c r="E29" s="181">
        <v>40.135000000000005</v>
      </c>
      <c r="F29" s="385">
        <v>32</v>
      </c>
      <c r="G29" s="385">
        <v>32</v>
      </c>
      <c r="H29" s="176"/>
      <c r="I29" s="182"/>
    </row>
    <row r="30" spans="1:9">
      <c r="A30" s="178"/>
      <c r="B30" s="179">
        <v>16</v>
      </c>
      <c r="C30" s="179">
        <f t="shared" si="0"/>
        <v>2010</v>
      </c>
      <c r="D30" s="381">
        <v>61</v>
      </c>
      <c r="E30" s="381">
        <v>34.620000000000005</v>
      </c>
      <c r="F30" s="387">
        <v>32</v>
      </c>
      <c r="G30" s="387">
        <v>32</v>
      </c>
      <c r="H30" s="179"/>
      <c r="I30" s="180"/>
    </row>
    <row r="31" spans="1:9">
      <c r="A31" s="172"/>
      <c r="B31" s="176">
        <v>17</v>
      </c>
      <c r="C31" s="176">
        <f t="shared" si="0"/>
        <v>2009</v>
      </c>
      <c r="D31" s="181">
        <v>56</v>
      </c>
      <c r="E31" s="181" t="s">
        <v>310</v>
      </c>
      <c r="F31" s="385">
        <v>33</v>
      </c>
      <c r="G31" s="385">
        <v>33</v>
      </c>
      <c r="H31" s="176"/>
      <c r="I31" s="182"/>
    </row>
    <row r="32" spans="1:9">
      <c r="A32" s="178"/>
      <c r="B32" s="179">
        <v>18</v>
      </c>
      <c r="C32" s="179">
        <f t="shared" si="0"/>
        <v>2008</v>
      </c>
      <c r="D32" s="381">
        <v>51</v>
      </c>
      <c r="E32" s="381"/>
      <c r="F32" s="387">
        <v>34</v>
      </c>
      <c r="G32" s="387">
        <v>34</v>
      </c>
      <c r="H32" s="179"/>
      <c r="I32" s="180"/>
    </row>
    <row r="33" spans="1:9">
      <c r="A33" s="172"/>
      <c r="B33" s="176">
        <v>19</v>
      </c>
      <c r="C33" s="176">
        <f t="shared" si="0"/>
        <v>2007</v>
      </c>
      <c r="D33" s="181">
        <v>47</v>
      </c>
      <c r="E33" s="181" t="s">
        <v>310</v>
      </c>
      <c r="F33" s="385">
        <v>36</v>
      </c>
      <c r="G33" s="385">
        <v>36</v>
      </c>
      <c r="H33" s="176"/>
      <c r="I33" s="182"/>
    </row>
    <row r="34" spans="1:9">
      <c r="A34" s="178"/>
      <c r="B34" s="179">
        <v>20</v>
      </c>
      <c r="C34" s="179">
        <f t="shared" si="0"/>
        <v>2006</v>
      </c>
      <c r="D34" s="381">
        <v>43</v>
      </c>
      <c r="E34" s="381"/>
      <c r="F34" s="387">
        <v>38</v>
      </c>
      <c r="G34" s="387">
        <v>38</v>
      </c>
      <c r="H34" s="179"/>
      <c r="I34" s="183"/>
    </row>
    <row r="35" spans="1:9">
      <c r="A35" s="172"/>
      <c r="B35" s="176">
        <v>21</v>
      </c>
      <c r="C35" s="176">
        <f t="shared" si="0"/>
        <v>2005</v>
      </c>
      <c r="D35" s="181">
        <v>41</v>
      </c>
      <c r="E35" s="181" t="s">
        <v>310</v>
      </c>
      <c r="F35" s="385">
        <v>41</v>
      </c>
      <c r="G35" s="385">
        <v>41</v>
      </c>
      <c r="H35" s="176"/>
      <c r="I35" s="177"/>
    </row>
    <row r="36" spans="1:9">
      <c r="A36" s="178"/>
      <c r="B36" s="179">
        <v>22</v>
      </c>
      <c r="C36" s="179">
        <f t="shared" si="0"/>
        <v>2004</v>
      </c>
      <c r="D36" s="381"/>
      <c r="E36" s="388"/>
      <c r="F36" s="387">
        <v>42</v>
      </c>
      <c r="G36" s="387">
        <v>42</v>
      </c>
      <c r="H36" s="179"/>
      <c r="I36" s="180"/>
    </row>
    <row r="37" spans="1:9">
      <c r="A37" s="172"/>
      <c r="B37" s="176">
        <v>23</v>
      </c>
      <c r="C37" s="176">
        <f t="shared" si="0"/>
        <v>2003</v>
      </c>
      <c r="D37" s="181"/>
      <c r="E37" s="386" t="s">
        <v>310</v>
      </c>
      <c r="F37" s="385">
        <v>43</v>
      </c>
      <c r="G37" s="385">
        <v>43</v>
      </c>
      <c r="H37" s="176"/>
      <c r="I37" s="182"/>
    </row>
    <row r="38" spans="1:9">
      <c r="A38" s="178"/>
      <c r="B38" s="179">
        <v>24</v>
      </c>
      <c r="C38" s="179">
        <f t="shared" si="0"/>
        <v>2002</v>
      </c>
      <c r="D38" s="381"/>
      <c r="E38" s="388"/>
      <c r="F38" s="387">
        <v>43</v>
      </c>
      <c r="G38" s="387">
        <v>43</v>
      </c>
      <c r="H38" s="179"/>
      <c r="I38" s="180"/>
    </row>
    <row r="39" spans="1:9">
      <c r="A39" s="172"/>
      <c r="B39" s="176">
        <v>25</v>
      </c>
      <c r="C39" s="176">
        <f t="shared" si="0"/>
        <v>2001</v>
      </c>
      <c r="D39" s="181"/>
      <c r="E39" s="386" t="s">
        <v>310</v>
      </c>
      <c r="F39" s="385">
        <v>43</v>
      </c>
      <c r="G39" s="385">
        <v>43</v>
      </c>
      <c r="H39" s="176"/>
      <c r="I39" s="182"/>
    </row>
    <row r="40" spans="1:9">
      <c r="A40" s="178"/>
      <c r="B40" s="179">
        <v>26</v>
      </c>
      <c r="C40" s="179">
        <f t="shared" si="0"/>
        <v>2000</v>
      </c>
      <c r="D40" s="381"/>
      <c r="E40" s="388"/>
      <c r="F40" s="387">
        <v>44</v>
      </c>
      <c r="G40" s="387">
        <v>44</v>
      </c>
      <c r="H40" s="179"/>
      <c r="I40" s="180"/>
    </row>
    <row r="41" spans="1:9">
      <c r="A41" s="172"/>
      <c r="B41" s="176">
        <v>27</v>
      </c>
      <c r="C41" s="176">
        <f t="shared" si="0"/>
        <v>1999</v>
      </c>
      <c r="D41" s="181"/>
      <c r="E41" s="386" t="s">
        <v>310</v>
      </c>
      <c r="F41" s="385">
        <v>44</v>
      </c>
      <c r="G41" s="385">
        <v>44</v>
      </c>
      <c r="H41" s="176"/>
      <c r="I41" s="182"/>
    </row>
    <row r="42" spans="1:9">
      <c r="A42" s="178"/>
      <c r="B42" s="179">
        <v>28</v>
      </c>
      <c r="C42" s="179">
        <f t="shared" si="0"/>
        <v>1998</v>
      </c>
      <c r="D42" s="381"/>
      <c r="E42" s="388"/>
      <c r="F42" s="387">
        <v>45</v>
      </c>
      <c r="G42" s="387">
        <v>45</v>
      </c>
      <c r="H42" s="179"/>
      <c r="I42" s="180"/>
    </row>
    <row r="43" spans="1:9">
      <c r="A43" s="172"/>
      <c r="B43" s="176">
        <v>29</v>
      </c>
      <c r="C43" s="176">
        <f t="shared" si="0"/>
        <v>1997</v>
      </c>
      <c r="D43" s="181"/>
      <c r="E43" s="386" t="s">
        <v>310</v>
      </c>
      <c r="F43" s="385">
        <v>45</v>
      </c>
      <c r="G43" s="385">
        <v>45</v>
      </c>
      <c r="H43" s="176"/>
      <c r="I43" s="182"/>
    </row>
    <row r="44" spans="1:9">
      <c r="A44" s="195"/>
      <c r="B44" s="196">
        <v>30</v>
      </c>
      <c r="C44" s="196">
        <f t="shared" si="0"/>
        <v>1996</v>
      </c>
      <c r="D44" s="389"/>
      <c r="E44" s="390"/>
      <c r="F44" s="391">
        <v>46</v>
      </c>
      <c r="G44" s="391">
        <v>46</v>
      </c>
      <c r="H44" s="196"/>
      <c r="I44" s="197"/>
    </row>
    <row r="45" spans="1:9">
      <c r="D45" s="190"/>
      <c r="E45" s="190"/>
      <c r="F45" s="190"/>
      <c r="G45" s="190"/>
      <c r="I45" s="190"/>
    </row>
    <row r="46" spans="1:9" ht="16.5">
      <c r="A46" s="198">
        <v>1</v>
      </c>
      <c r="B46" s="199" t="s">
        <v>700</v>
      </c>
    </row>
    <row r="47" spans="1:9" ht="16.5">
      <c r="A47" s="198">
        <v>2</v>
      </c>
      <c r="B47" s="199" t="s">
        <v>701</v>
      </c>
      <c r="D47" s="190"/>
      <c r="E47" s="190"/>
      <c r="F47" s="190"/>
      <c r="G47" s="190"/>
      <c r="I47" s="190"/>
    </row>
    <row r="48" spans="1:9" ht="16.5">
      <c r="A48" s="198">
        <v>3</v>
      </c>
      <c r="B48" s="200" t="s">
        <v>702</v>
      </c>
      <c r="D48" s="190"/>
      <c r="E48" s="190"/>
      <c r="F48" s="190"/>
      <c r="G48" s="190"/>
      <c r="I48" s="190"/>
    </row>
    <row r="49" spans="1:9" ht="16.5">
      <c r="A49" s="201"/>
      <c r="B49" s="202"/>
      <c r="D49" s="190"/>
      <c r="E49" s="190"/>
      <c r="F49" s="190"/>
      <c r="G49" s="190"/>
      <c r="I49" s="190"/>
    </row>
    <row r="50" spans="1:9" ht="15.75">
      <c r="B50" s="200"/>
    </row>
  </sheetData>
  <mergeCells count="2">
    <mergeCell ref="A3:I3"/>
    <mergeCell ref="A4:I4"/>
  </mergeCells>
  <printOptions horizontalCentered="1" verticalCentered="1"/>
  <pageMargins left="0.25" right="0.25" top="0.75" bottom="0.75" header="0.3" footer="0.3"/>
  <pageSetup orientation="portrait" r:id="rId1"/>
  <headerFooter alignWithMargins="0">
    <oddFooter>&amp;LIdaho Property Valuation Schedules&amp;C21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I59"/>
  <sheetViews>
    <sheetView view="pageLayout" zoomScaleNormal="100" workbookViewId="0">
      <selection activeCell="C45" sqref="C45"/>
    </sheetView>
  </sheetViews>
  <sheetFormatPr defaultColWidth="9.140625" defaultRowHeight="12.75"/>
  <cols>
    <col min="1" max="1" width="2.7109375" style="161" customWidth="1"/>
    <col min="2" max="2" width="8.7109375" style="161" customWidth="1"/>
    <col min="3" max="3" width="8.140625" style="161" customWidth="1"/>
    <col min="4" max="4" width="12.5703125" style="161" customWidth="1"/>
    <col min="5" max="5" width="13.7109375" style="161" customWidth="1"/>
    <col min="6" max="6" width="14.28515625" style="161" customWidth="1"/>
    <col min="7" max="7" width="8.140625" style="161" customWidth="1"/>
    <col min="8" max="8" width="15.7109375" style="161" customWidth="1"/>
    <col min="9" max="9" width="2.7109375" style="161" customWidth="1"/>
    <col min="10" max="16384" width="9.140625" style="161"/>
  </cols>
  <sheetData>
    <row r="1" spans="1:9">
      <c r="C1" s="169"/>
      <c r="D1" s="169"/>
      <c r="E1" s="169"/>
      <c r="F1" s="169"/>
      <c r="G1" s="169"/>
      <c r="H1" s="169"/>
      <c r="I1" s="169"/>
    </row>
    <row r="2" spans="1:9">
      <c r="C2" s="169"/>
      <c r="D2" s="169"/>
      <c r="E2" s="169"/>
      <c r="F2" s="169"/>
      <c r="G2" s="169"/>
      <c r="H2" s="169"/>
      <c r="I2" s="169"/>
    </row>
    <row r="3" spans="1:9" ht="25.5">
      <c r="A3" s="445" t="s">
        <v>646</v>
      </c>
      <c r="B3" s="445"/>
      <c r="C3" s="445"/>
      <c r="D3" s="445"/>
      <c r="E3" s="445"/>
      <c r="F3" s="445"/>
      <c r="G3" s="445"/>
      <c r="H3" s="445"/>
      <c r="I3" s="445"/>
    </row>
    <row r="4" spans="1:9" ht="26.25">
      <c r="A4" s="445" t="s">
        <v>777</v>
      </c>
      <c r="B4" s="445"/>
      <c r="C4" s="445"/>
      <c r="D4" s="445"/>
      <c r="E4" s="445"/>
      <c r="F4" s="445"/>
      <c r="G4" s="445"/>
      <c r="H4" s="445"/>
      <c r="I4" s="410"/>
    </row>
    <row r="5" spans="1:9" ht="18" customHeight="1">
      <c r="B5" s="162" t="s">
        <v>670</v>
      </c>
      <c r="C5" s="163"/>
      <c r="D5" s="163"/>
      <c r="E5" s="163"/>
      <c r="F5" s="163"/>
      <c r="G5" s="163"/>
      <c r="H5" s="163"/>
      <c r="I5" s="163"/>
    </row>
    <row r="6" spans="1:9" ht="13.5" customHeight="1">
      <c r="B6" s="162" t="s">
        <v>671</v>
      </c>
      <c r="C6" s="163"/>
      <c r="D6" s="163"/>
      <c r="E6" s="164"/>
      <c r="F6" s="163"/>
      <c r="G6" s="163"/>
      <c r="H6" s="163"/>
      <c r="I6" s="163"/>
    </row>
    <row r="7" spans="1:9" ht="12.75" customHeight="1">
      <c r="B7" s="162"/>
      <c r="C7" s="163"/>
      <c r="D7" s="163"/>
      <c r="E7" s="164"/>
      <c r="F7" s="164"/>
      <c r="G7" s="163"/>
      <c r="H7" s="163"/>
      <c r="I7" s="163"/>
    </row>
    <row r="8" spans="1:9">
      <c r="A8" s="167"/>
      <c r="B8" s="168" t="s">
        <v>672</v>
      </c>
      <c r="C8" s="168"/>
      <c r="D8" s="377">
        <v>88</v>
      </c>
      <c r="E8" s="377">
        <v>41</v>
      </c>
      <c r="F8" s="377">
        <v>39</v>
      </c>
      <c r="G8" s="377"/>
      <c r="H8" s="377">
        <v>40</v>
      </c>
      <c r="I8" s="191"/>
    </row>
    <row r="9" spans="1:9">
      <c r="A9" s="172"/>
      <c r="B9" s="169" t="s">
        <v>673</v>
      </c>
      <c r="C9" s="170"/>
      <c r="D9" s="170">
        <v>383</v>
      </c>
      <c r="E9" s="170">
        <v>311</v>
      </c>
      <c r="F9" s="170">
        <v>389</v>
      </c>
      <c r="G9" s="170"/>
      <c r="H9" s="170">
        <v>388</v>
      </c>
      <c r="I9" s="192"/>
    </row>
    <row r="10" spans="1:9">
      <c r="A10" s="172"/>
      <c r="B10" s="169" t="s">
        <v>579</v>
      </c>
      <c r="C10" s="169"/>
      <c r="D10" s="86" t="s">
        <v>581</v>
      </c>
      <c r="E10" s="86" t="s">
        <v>695</v>
      </c>
      <c r="F10" s="86" t="s">
        <v>537</v>
      </c>
      <c r="G10" s="86"/>
      <c r="H10" s="86" t="s">
        <v>580</v>
      </c>
      <c r="I10" s="173"/>
    </row>
    <row r="11" spans="1:9">
      <c r="A11" s="172"/>
      <c r="B11" s="169" t="s">
        <v>674</v>
      </c>
      <c r="C11" s="169"/>
      <c r="D11" s="170">
        <v>20</v>
      </c>
      <c r="E11" s="170">
        <v>15</v>
      </c>
      <c r="F11" s="170">
        <v>7</v>
      </c>
      <c r="G11" s="170"/>
      <c r="H11" s="170">
        <v>4</v>
      </c>
      <c r="I11" s="173"/>
    </row>
    <row r="12" spans="1:9" ht="41.25" customHeight="1">
      <c r="A12" s="193"/>
      <c r="B12" s="194" t="s">
        <v>583</v>
      </c>
      <c r="C12" s="194" t="s">
        <v>679</v>
      </c>
      <c r="D12" s="194" t="s">
        <v>703</v>
      </c>
      <c r="E12" s="194" t="s">
        <v>704</v>
      </c>
      <c r="F12" s="383" t="s">
        <v>705</v>
      </c>
      <c r="G12" s="446" t="s">
        <v>706</v>
      </c>
      <c r="H12" s="447"/>
      <c r="I12" s="174" t="s">
        <v>310</v>
      </c>
    </row>
    <row r="13" spans="1:9">
      <c r="A13" s="172"/>
      <c r="B13" s="176"/>
      <c r="C13" s="176"/>
      <c r="D13" s="176"/>
      <c r="E13" s="176"/>
      <c r="F13" s="176"/>
      <c r="G13" s="176"/>
      <c r="H13" s="176"/>
      <c r="I13" s="177"/>
    </row>
    <row r="14" spans="1:9">
      <c r="A14" s="288"/>
      <c r="B14" s="289">
        <v>0</v>
      </c>
      <c r="C14" s="289">
        <v>2026</v>
      </c>
      <c r="D14" s="392">
        <v>100</v>
      </c>
      <c r="E14" s="392">
        <v>100</v>
      </c>
      <c r="F14" s="392">
        <v>100</v>
      </c>
      <c r="G14" s="392"/>
      <c r="H14" s="392">
        <v>100</v>
      </c>
      <c r="I14" s="290"/>
    </row>
    <row r="15" spans="1:9">
      <c r="A15" s="172"/>
      <c r="B15" s="176">
        <v>1</v>
      </c>
      <c r="C15" s="176">
        <v>2025</v>
      </c>
      <c r="D15" s="181">
        <v>100</v>
      </c>
      <c r="E15" s="181">
        <v>100</v>
      </c>
      <c r="F15" s="181">
        <v>95.231999999999999</v>
      </c>
      <c r="G15" s="181"/>
      <c r="H15" s="181">
        <v>88.287999999999997</v>
      </c>
      <c r="I15" s="182"/>
    </row>
    <row r="16" spans="1:9">
      <c r="A16" s="178"/>
      <c r="B16" s="179">
        <v>2</v>
      </c>
      <c r="C16" s="179">
        <f t="shared" ref="C16:C43" si="0">C15-1</f>
        <v>2024</v>
      </c>
      <c r="D16" s="381">
        <v>100</v>
      </c>
      <c r="E16" s="381">
        <v>100</v>
      </c>
      <c r="F16" s="381">
        <v>81.969000000000008</v>
      </c>
      <c r="G16" s="381"/>
      <c r="H16" s="381">
        <v>62.628000000000007</v>
      </c>
      <c r="I16" s="180"/>
    </row>
    <row r="17" spans="1:9">
      <c r="A17" s="172"/>
      <c r="B17" s="176">
        <v>3</v>
      </c>
      <c r="C17" s="176">
        <f t="shared" si="0"/>
        <v>2023</v>
      </c>
      <c r="D17" s="181">
        <v>100</v>
      </c>
      <c r="E17" s="181">
        <v>100</v>
      </c>
      <c r="F17" s="181">
        <v>73.307999999999993</v>
      </c>
      <c r="G17" s="181"/>
      <c r="H17" s="181">
        <v>41.124000000000002</v>
      </c>
      <c r="I17" s="182"/>
    </row>
    <row r="18" spans="1:9">
      <c r="A18" s="178"/>
      <c r="B18" s="179">
        <v>4</v>
      </c>
      <c r="C18" s="179">
        <f t="shared" si="0"/>
        <v>2022</v>
      </c>
      <c r="D18" s="381">
        <v>100</v>
      </c>
      <c r="E18" s="381">
        <v>100</v>
      </c>
      <c r="F18" s="381">
        <v>65.175000000000011</v>
      </c>
      <c r="G18" s="381"/>
      <c r="H18" s="381">
        <v>21.725000000000001</v>
      </c>
      <c r="I18" s="180"/>
    </row>
    <row r="19" spans="1:9">
      <c r="A19" s="172"/>
      <c r="B19" s="176">
        <v>5</v>
      </c>
      <c r="C19" s="176">
        <f t="shared" si="0"/>
        <v>2021</v>
      </c>
      <c r="D19" s="181">
        <v>100</v>
      </c>
      <c r="E19" s="181">
        <v>100</v>
      </c>
      <c r="F19" s="181">
        <v>60.248000000000005</v>
      </c>
      <c r="G19" s="181"/>
      <c r="H19" s="181">
        <v>12.404000000000002</v>
      </c>
      <c r="I19" s="182"/>
    </row>
    <row r="20" spans="1:9">
      <c r="A20" s="178"/>
      <c r="B20" s="179">
        <v>6</v>
      </c>
      <c r="C20" s="179">
        <f t="shared" si="0"/>
        <v>2020</v>
      </c>
      <c r="D20" s="381">
        <v>100</v>
      </c>
      <c r="E20" s="381">
        <v>99.683999999999983</v>
      </c>
      <c r="F20" s="381">
        <v>52.886999999999993</v>
      </c>
      <c r="G20" s="381"/>
      <c r="H20" s="381"/>
      <c r="I20" s="180"/>
    </row>
    <row r="21" spans="1:9">
      <c r="A21" s="172"/>
      <c r="B21" s="176">
        <v>7</v>
      </c>
      <c r="C21" s="176">
        <f t="shared" si="0"/>
        <v>2019</v>
      </c>
      <c r="D21" s="181">
        <v>100</v>
      </c>
      <c r="E21" s="181">
        <v>93.86</v>
      </c>
      <c r="F21" s="181">
        <v>46.224000000000004</v>
      </c>
      <c r="G21" s="181"/>
      <c r="H21" s="176"/>
      <c r="I21" s="182"/>
    </row>
    <row r="22" spans="1:9">
      <c r="A22" s="178"/>
      <c r="B22" s="179">
        <v>8</v>
      </c>
      <c r="C22" s="179">
        <f t="shared" si="0"/>
        <v>2018</v>
      </c>
      <c r="D22" s="381">
        <v>100</v>
      </c>
      <c r="E22" s="381">
        <v>90.179999999999993</v>
      </c>
      <c r="F22" s="381">
        <v>40.849999999999994</v>
      </c>
      <c r="G22" s="381"/>
      <c r="H22" s="179"/>
      <c r="I22" s="180"/>
    </row>
    <row r="23" spans="1:9">
      <c r="A23" s="172"/>
      <c r="B23" s="176">
        <v>9</v>
      </c>
      <c r="C23" s="176">
        <f t="shared" si="0"/>
        <v>2017</v>
      </c>
      <c r="D23" s="181">
        <v>98</v>
      </c>
      <c r="E23" s="181">
        <v>84.37</v>
      </c>
      <c r="F23" s="181"/>
      <c r="G23" s="181"/>
      <c r="H23" s="176"/>
      <c r="I23" s="182"/>
    </row>
    <row r="24" spans="1:9">
      <c r="A24" s="178"/>
      <c r="B24" s="179">
        <v>10</v>
      </c>
      <c r="C24" s="179">
        <f t="shared" si="0"/>
        <v>2016</v>
      </c>
      <c r="D24" s="381">
        <v>91</v>
      </c>
      <c r="E24" s="381">
        <v>75.11699999999999</v>
      </c>
      <c r="F24" s="381"/>
      <c r="G24" s="381"/>
      <c r="H24" s="179"/>
      <c r="I24" s="180"/>
    </row>
    <row r="25" spans="1:9">
      <c r="A25" s="172"/>
      <c r="B25" s="176">
        <v>11</v>
      </c>
      <c r="C25" s="176">
        <f t="shared" si="0"/>
        <v>2015</v>
      </c>
      <c r="D25" s="181">
        <v>86</v>
      </c>
      <c r="E25" s="181">
        <v>68.42</v>
      </c>
      <c r="F25" s="181"/>
      <c r="G25" s="181"/>
      <c r="H25" s="176"/>
      <c r="I25" s="182"/>
    </row>
    <row r="26" spans="1:9">
      <c r="A26" s="178"/>
      <c r="B26" s="179">
        <v>12</v>
      </c>
      <c r="C26" s="179">
        <f t="shared" si="0"/>
        <v>2014</v>
      </c>
      <c r="D26" s="381">
        <v>81</v>
      </c>
      <c r="E26" s="381">
        <v>62.088000000000008</v>
      </c>
      <c r="F26" s="381"/>
      <c r="G26" s="381"/>
      <c r="H26" s="179"/>
      <c r="I26" s="180"/>
    </row>
    <row r="27" spans="1:9">
      <c r="A27" s="172"/>
      <c r="B27" s="176">
        <v>13</v>
      </c>
      <c r="C27" s="176">
        <f t="shared" si="0"/>
        <v>2013</v>
      </c>
      <c r="D27" s="181">
        <v>76</v>
      </c>
      <c r="E27" s="181">
        <v>54.219000000000008</v>
      </c>
      <c r="F27" s="181"/>
      <c r="G27" s="181"/>
      <c r="H27" s="176"/>
      <c r="I27" s="182"/>
    </row>
    <row r="28" spans="1:9">
      <c r="A28" s="178"/>
      <c r="B28" s="179">
        <v>14</v>
      </c>
      <c r="C28" s="179">
        <f t="shared" si="0"/>
        <v>2012</v>
      </c>
      <c r="D28" s="381">
        <v>72</v>
      </c>
      <c r="E28" s="381">
        <v>47.656000000000006</v>
      </c>
      <c r="F28" s="381"/>
      <c r="G28" s="381"/>
      <c r="H28" s="179"/>
      <c r="I28" s="180"/>
    </row>
    <row r="29" spans="1:9">
      <c r="A29" s="172"/>
      <c r="B29" s="176">
        <v>15</v>
      </c>
      <c r="C29" s="176">
        <f t="shared" si="0"/>
        <v>2011</v>
      </c>
      <c r="D29" s="181">
        <v>68</v>
      </c>
      <c r="E29" s="181">
        <v>40.135000000000005</v>
      </c>
      <c r="F29" s="181"/>
      <c r="G29" s="181"/>
      <c r="H29" s="176"/>
      <c r="I29" s="182"/>
    </row>
    <row r="30" spans="1:9">
      <c r="A30" s="178"/>
      <c r="B30" s="179">
        <v>16</v>
      </c>
      <c r="C30" s="179">
        <f t="shared" si="0"/>
        <v>2010</v>
      </c>
      <c r="D30" s="381">
        <v>61</v>
      </c>
      <c r="E30" s="381">
        <v>34.620000000000005</v>
      </c>
      <c r="F30" s="381"/>
      <c r="G30" s="381"/>
      <c r="H30" s="179"/>
      <c r="I30" s="180"/>
    </row>
    <row r="31" spans="1:9">
      <c r="A31" s="172"/>
      <c r="B31" s="176">
        <v>17</v>
      </c>
      <c r="C31" s="176">
        <f t="shared" si="0"/>
        <v>2009</v>
      </c>
      <c r="D31" s="181">
        <v>56</v>
      </c>
      <c r="E31" s="181" t="s">
        <v>310</v>
      </c>
      <c r="F31" s="181"/>
      <c r="G31" s="181"/>
      <c r="H31" s="176"/>
      <c r="I31" s="182"/>
    </row>
    <row r="32" spans="1:9">
      <c r="A32" s="178"/>
      <c r="B32" s="179">
        <v>18</v>
      </c>
      <c r="C32" s="179">
        <f t="shared" si="0"/>
        <v>2008</v>
      </c>
      <c r="D32" s="381">
        <v>51</v>
      </c>
      <c r="E32" s="381"/>
      <c r="F32" s="381"/>
      <c r="G32" s="381"/>
      <c r="H32" s="179"/>
      <c r="I32" s="180"/>
    </row>
    <row r="33" spans="1:9">
      <c r="A33" s="172"/>
      <c r="B33" s="176">
        <v>19</v>
      </c>
      <c r="C33" s="176">
        <f t="shared" si="0"/>
        <v>2007</v>
      </c>
      <c r="D33" s="181">
        <v>47</v>
      </c>
      <c r="E33" s="181" t="s">
        <v>310</v>
      </c>
      <c r="F33" s="181"/>
      <c r="G33" s="181"/>
      <c r="H33" s="176"/>
      <c r="I33" s="182"/>
    </row>
    <row r="34" spans="1:9">
      <c r="A34" s="178"/>
      <c r="B34" s="179">
        <v>20</v>
      </c>
      <c r="C34" s="179">
        <f t="shared" si="0"/>
        <v>2006</v>
      </c>
      <c r="D34" s="381">
        <v>43</v>
      </c>
      <c r="E34" s="381"/>
      <c r="F34" s="179"/>
      <c r="G34" s="179"/>
      <c r="H34" s="179"/>
      <c r="I34" s="183"/>
    </row>
    <row r="35" spans="1:9">
      <c r="A35" s="172"/>
      <c r="B35" s="176">
        <v>21</v>
      </c>
      <c r="C35" s="176">
        <f t="shared" si="0"/>
        <v>2005</v>
      </c>
      <c r="D35" s="181">
        <v>41</v>
      </c>
      <c r="E35" s="181" t="s">
        <v>310</v>
      </c>
      <c r="F35" s="176"/>
      <c r="G35" s="176"/>
      <c r="H35" s="176"/>
      <c r="I35" s="177"/>
    </row>
    <row r="36" spans="1:9">
      <c r="A36" s="178"/>
      <c r="B36" s="179">
        <v>22</v>
      </c>
      <c r="C36" s="179">
        <f t="shared" si="0"/>
        <v>2004</v>
      </c>
      <c r="D36" s="381"/>
      <c r="E36" s="388"/>
      <c r="F36" s="381"/>
      <c r="G36" s="381"/>
      <c r="H36" s="179"/>
      <c r="I36" s="180"/>
    </row>
    <row r="37" spans="1:9">
      <c r="A37" s="172"/>
      <c r="B37" s="176">
        <v>23</v>
      </c>
      <c r="C37" s="176">
        <f t="shared" si="0"/>
        <v>2003</v>
      </c>
      <c r="D37" s="181"/>
      <c r="E37" s="386" t="s">
        <v>310</v>
      </c>
      <c r="F37" s="181"/>
      <c r="G37" s="181"/>
      <c r="H37" s="176"/>
      <c r="I37" s="182"/>
    </row>
    <row r="38" spans="1:9">
      <c r="A38" s="178"/>
      <c r="B38" s="179">
        <v>24</v>
      </c>
      <c r="C38" s="179">
        <f t="shared" si="0"/>
        <v>2002</v>
      </c>
      <c r="D38" s="381"/>
      <c r="E38" s="388"/>
      <c r="F38" s="381"/>
      <c r="G38" s="381"/>
      <c r="H38" s="179"/>
      <c r="I38" s="180"/>
    </row>
    <row r="39" spans="1:9">
      <c r="A39" s="172"/>
      <c r="B39" s="176">
        <v>25</v>
      </c>
      <c r="C39" s="176">
        <f t="shared" si="0"/>
        <v>2001</v>
      </c>
      <c r="D39" s="181"/>
      <c r="E39" s="386" t="s">
        <v>310</v>
      </c>
      <c r="F39" s="181"/>
      <c r="G39" s="181"/>
      <c r="H39" s="176"/>
      <c r="I39" s="182"/>
    </row>
    <row r="40" spans="1:9">
      <c r="A40" s="178"/>
      <c r="B40" s="179">
        <v>26</v>
      </c>
      <c r="C40" s="179">
        <f t="shared" si="0"/>
        <v>2000</v>
      </c>
      <c r="D40" s="381"/>
      <c r="E40" s="388"/>
      <c r="F40" s="381"/>
      <c r="G40" s="381"/>
      <c r="H40" s="179"/>
      <c r="I40" s="180"/>
    </row>
    <row r="41" spans="1:9">
      <c r="A41" s="172"/>
      <c r="B41" s="176">
        <v>27</v>
      </c>
      <c r="C41" s="176">
        <f t="shared" si="0"/>
        <v>1999</v>
      </c>
      <c r="D41" s="181"/>
      <c r="E41" s="386" t="s">
        <v>310</v>
      </c>
      <c r="F41" s="181"/>
      <c r="G41" s="181"/>
      <c r="H41" s="176"/>
      <c r="I41" s="182"/>
    </row>
    <row r="42" spans="1:9">
      <c r="A42" s="178"/>
      <c r="B42" s="179">
        <v>28</v>
      </c>
      <c r="C42" s="179">
        <f t="shared" si="0"/>
        <v>1998</v>
      </c>
      <c r="D42" s="381"/>
      <c r="E42" s="388"/>
      <c r="F42" s="381"/>
      <c r="G42" s="381"/>
      <c r="H42" s="179"/>
      <c r="I42" s="180"/>
    </row>
    <row r="43" spans="1:9">
      <c r="A43" s="172"/>
      <c r="B43" s="176">
        <v>29</v>
      </c>
      <c r="C43" s="176">
        <f t="shared" si="0"/>
        <v>1997</v>
      </c>
      <c r="D43" s="181"/>
      <c r="E43" s="386" t="s">
        <v>310</v>
      </c>
      <c r="F43" s="181"/>
      <c r="G43" s="181"/>
      <c r="H43" s="176"/>
      <c r="I43" s="182"/>
    </row>
    <row r="44" spans="1:9">
      <c r="A44" s="195"/>
      <c r="B44" s="196">
        <v>30</v>
      </c>
      <c r="C44" s="196">
        <v>1996</v>
      </c>
      <c r="D44" s="389"/>
      <c r="E44" s="390"/>
      <c r="F44" s="389"/>
      <c r="G44" s="389"/>
      <c r="H44" s="196"/>
      <c r="I44" s="197"/>
    </row>
    <row r="45" spans="1:9">
      <c r="D45" s="190"/>
      <c r="E45" s="190"/>
      <c r="F45" s="190"/>
      <c r="G45" s="190"/>
      <c r="I45" s="190"/>
    </row>
    <row r="46" spans="1:9" ht="16.5">
      <c r="A46" s="198">
        <v>1</v>
      </c>
      <c r="B46" s="199" t="s">
        <v>707</v>
      </c>
    </row>
    <row r="47" spans="1:9" ht="16.5">
      <c r="A47" s="198"/>
      <c r="B47" s="199" t="s">
        <v>708</v>
      </c>
    </row>
    <row r="48" spans="1:9" ht="16.5">
      <c r="A48" s="198">
        <v>2</v>
      </c>
      <c r="B48" s="199" t="s">
        <v>700</v>
      </c>
    </row>
    <row r="49" spans="1:9" ht="16.5">
      <c r="A49" s="198">
        <v>3</v>
      </c>
      <c r="B49" s="199" t="s">
        <v>709</v>
      </c>
      <c r="D49" s="190"/>
      <c r="E49" s="190"/>
      <c r="F49" s="190"/>
      <c r="G49" s="190"/>
      <c r="I49" s="190"/>
    </row>
    <row r="50" spans="1:9" ht="16.5">
      <c r="A50" s="198"/>
      <c r="B50" s="199" t="s">
        <v>710</v>
      </c>
      <c r="D50" s="190"/>
      <c r="E50" s="190"/>
      <c r="F50" s="190"/>
      <c r="G50" s="190"/>
      <c r="I50" s="190"/>
    </row>
    <row r="51" spans="1:9" ht="16.5">
      <c r="A51" s="198"/>
      <c r="B51" s="199" t="s">
        <v>711</v>
      </c>
      <c r="D51" s="190"/>
      <c r="E51" s="190"/>
      <c r="F51" s="190"/>
      <c r="G51" s="190"/>
      <c r="I51" s="190"/>
    </row>
    <row r="52" spans="1:9" ht="16.5">
      <c r="A52" s="198">
        <v>4</v>
      </c>
      <c r="B52" s="200" t="s">
        <v>712</v>
      </c>
      <c r="D52" s="190"/>
      <c r="E52" s="190"/>
      <c r="F52" s="190"/>
      <c r="G52" s="190"/>
      <c r="I52" s="190"/>
    </row>
    <row r="53" spans="1:9" ht="16.5">
      <c r="A53" s="201"/>
      <c r="B53" s="200" t="s">
        <v>713</v>
      </c>
      <c r="D53" s="190"/>
      <c r="E53" s="190"/>
      <c r="F53" s="190"/>
      <c r="G53" s="190"/>
      <c r="I53" s="190"/>
    </row>
    <row r="54" spans="1:9" ht="15.75">
      <c r="B54" s="200" t="s">
        <v>714</v>
      </c>
    </row>
    <row r="55" spans="1:9" ht="15.75">
      <c r="B55" s="200" t="s">
        <v>745</v>
      </c>
    </row>
    <row r="56" spans="1:9" ht="16.5">
      <c r="A56" s="198"/>
      <c r="B56" s="200"/>
    </row>
    <row r="57" spans="1:9" ht="16.5">
      <c r="A57" s="198">
        <v>5</v>
      </c>
      <c r="B57" s="200" t="s">
        <v>715</v>
      </c>
    </row>
    <row r="58" spans="1:9" ht="15.75">
      <c r="B58" s="200" t="s">
        <v>716</v>
      </c>
    </row>
    <row r="59" spans="1:9" ht="15.75">
      <c r="B59" s="200" t="s">
        <v>717</v>
      </c>
    </row>
  </sheetData>
  <mergeCells count="3">
    <mergeCell ref="A3:I3"/>
    <mergeCell ref="A4:I4"/>
    <mergeCell ref="G12:H12"/>
  </mergeCells>
  <printOptions horizontalCentered="1" verticalCentered="1"/>
  <pageMargins left="0.25" right="0.25" top="0.75" bottom="0.75" header="0.3" footer="0.3"/>
  <pageSetup scale="82" orientation="portrait" r:id="rId1"/>
  <headerFooter alignWithMargins="0">
    <oddFooter>&amp;LIdaho Property Valuation Schedules&amp;C22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00CF6-A027-4C22-8EDA-EC555BB13184}">
  <dimension ref="A1:AE93"/>
  <sheetViews>
    <sheetView topLeftCell="A42" workbookViewId="0">
      <selection activeCell="C6" sqref="C6"/>
    </sheetView>
  </sheetViews>
  <sheetFormatPr defaultColWidth="10.85546875" defaultRowHeight="15"/>
  <cols>
    <col min="1" max="1" width="16.7109375" style="255" bestFit="1" customWidth="1"/>
    <col min="2" max="2" width="9.5703125" style="255" customWidth="1"/>
    <col min="3" max="3" width="9.7109375" style="255" customWidth="1"/>
    <col min="4" max="5" width="9.140625" style="255" customWidth="1"/>
    <col min="6" max="6" width="8.7109375" style="255" customWidth="1"/>
    <col min="7" max="7" width="9.7109375" style="255" customWidth="1"/>
    <col min="8" max="8" width="9.5703125" style="255" customWidth="1"/>
    <col min="9" max="9" width="9.28515625" style="255" customWidth="1"/>
    <col min="10" max="19" width="11" style="255" customWidth="1"/>
    <col min="20" max="20" width="13.28515625" style="255" customWidth="1"/>
    <col min="21" max="21" width="9.5703125" style="255" customWidth="1"/>
    <col min="22" max="22" width="11" style="255" customWidth="1"/>
    <col min="23" max="26" width="10.85546875" style="255"/>
    <col min="27" max="27" width="12" style="255" customWidth="1"/>
    <col min="28" max="16384" width="10.85546875" style="255"/>
  </cols>
  <sheetData>
    <row r="1" spans="1:31" s="256" customFormat="1">
      <c r="A1" s="246" t="s">
        <v>779</v>
      </c>
      <c r="B1" s="247">
        <v>2</v>
      </c>
      <c r="C1" s="248">
        <v>3</v>
      </c>
      <c r="D1" s="247">
        <v>4</v>
      </c>
      <c r="E1" s="249">
        <v>5</v>
      </c>
      <c r="F1" s="249">
        <v>6</v>
      </c>
      <c r="G1" s="249">
        <v>7</v>
      </c>
      <c r="H1" s="249">
        <v>8</v>
      </c>
      <c r="I1" s="249">
        <v>9</v>
      </c>
      <c r="J1" s="249">
        <v>10</v>
      </c>
      <c r="K1" s="249">
        <v>11</v>
      </c>
      <c r="L1" s="249">
        <v>12</v>
      </c>
      <c r="M1" s="249">
        <v>13</v>
      </c>
      <c r="N1" s="249">
        <v>14</v>
      </c>
      <c r="O1" s="249">
        <v>15</v>
      </c>
      <c r="P1" s="249">
        <v>16</v>
      </c>
      <c r="Q1" s="249">
        <v>19</v>
      </c>
      <c r="R1" s="249">
        <v>20</v>
      </c>
      <c r="S1" s="249">
        <v>25</v>
      </c>
      <c r="T1" s="250">
        <v>0.04</v>
      </c>
      <c r="U1" s="251" t="e">
        <f>NA()</f>
        <v>#N/A</v>
      </c>
      <c r="V1" s="251" t="s">
        <v>780</v>
      </c>
      <c r="W1" s="252" t="e">
        <f>NA()</f>
        <v>#N/A</v>
      </c>
      <c r="X1" s="253" t="e">
        <f>NA()</f>
        <v>#N/A</v>
      </c>
      <c r="Y1" s="254"/>
      <c r="Z1" s="255" t="s">
        <v>781</v>
      </c>
      <c r="AA1" s="255"/>
      <c r="AB1" s="255"/>
      <c r="AC1" s="255"/>
    </row>
    <row r="2" spans="1:31" s="256" customFormat="1">
      <c r="A2" s="246" t="s">
        <v>782</v>
      </c>
      <c r="B2" s="257">
        <v>0.1</v>
      </c>
      <c r="C2" s="258">
        <v>0.13</v>
      </c>
      <c r="D2" s="257">
        <v>0.14000000000000001</v>
      </c>
      <c r="E2" s="257">
        <v>0.2</v>
      </c>
      <c r="F2" s="257">
        <v>0.2</v>
      </c>
      <c r="G2" s="257">
        <v>0.5</v>
      </c>
      <c r="H2" s="257">
        <v>0.2</v>
      </c>
      <c r="I2" s="257">
        <v>0.2</v>
      </c>
      <c r="J2" s="257">
        <v>0.2</v>
      </c>
      <c r="K2" s="257">
        <v>0.2</v>
      </c>
      <c r="L2" s="257">
        <v>0.2</v>
      </c>
      <c r="M2" s="257">
        <v>0.2</v>
      </c>
      <c r="N2" s="257">
        <v>0.2</v>
      </c>
      <c r="O2" s="257">
        <v>0.2</v>
      </c>
      <c r="P2" s="257">
        <v>0.2</v>
      </c>
      <c r="Q2" s="257">
        <v>0.2</v>
      </c>
      <c r="R2" s="257">
        <v>0.2</v>
      </c>
      <c r="S2" s="257">
        <v>0.15</v>
      </c>
      <c r="T2" s="257">
        <v>0.31</v>
      </c>
      <c r="U2" s="257">
        <v>0.1</v>
      </c>
      <c r="V2" s="257">
        <v>0.1</v>
      </c>
      <c r="W2" s="252" t="e">
        <f>NA()</f>
        <v>#N/A</v>
      </c>
      <c r="X2" s="253" t="e">
        <f>NA()</f>
        <v>#N/A</v>
      </c>
      <c r="Y2" s="259"/>
      <c r="Z2" s="255" t="s">
        <v>783</v>
      </c>
      <c r="AA2" s="255"/>
      <c r="AB2" s="255"/>
      <c r="AC2" s="255"/>
    </row>
    <row r="3" spans="1:31" s="256" customFormat="1">
      <c r="A3" s="246" t="s">
        <v>784</v>
      </c>
      <c r="B3" s="260" t="s">
        <v>785</v>
      </c>
      <c r="C3" s="261" t="s">
        <v>785</v>
      </c>
      <c r="D3" s="260" t="s">
        <v>785</v>
      </c>
      <c r="E3" s="260" t="s">
        <v>785</v>
      </c>
      <c r="F3" s="260" t="s">
        <v>785</v>
      </c>
      <c r="G3" s="260" t="s">
        <v>785</v>
      </c>
      <c r="H3" s="260" t="s">
        <v>785</v>
      </c>
      <c r="I3" s="260" t="s">
        <v>785</v>
      </c>
      <c r="J3" s="260" t="s">
        <v>785</v>
      </c>
      <c r="K3" s="260" t="s">
        <v>785</v>
      </c>
      <c r="L3" s="260" t="s">
        <v>785</v>
      </c>
      <c r="M3" s="260" t="s">
        <v>785</v>
      </c>
      <c r="N3" s="260" t="s">
        <v>785</v>
      </c>
      <c r="O3" s="260" t="s">
        <v>785</v>
      </c>
      <c r="P3" s="260" t="s">
        <v>785</v>
      </c>
      <c r="Q3" s="260" t="s">
        <v>785</v>
      </c>
      <c r="R3" s="260" t="s">
        <v>785</v>
      </c>
      <c r="S3" s="260" t="s">
        <v>785</v>
      </c>
      <c r="T3" s="260" t="s">
        <v>785</v>
      </c>
      <c r="U3" s="260" t="s">
        <v>785</v>
      </c>
      <c r="V3" s="260" t="s">
        <v>785</v>
      </c>
      <c r="W3" s="252" t="e">
        <f>NA()</f>
        <v>#N/A</v>
      </c>
      <c r="X3" s="253" t="e">
        <f>NA()</f>
        <v>#N/A</v>
      </c>
      <c r="Y3" s="262"/>
      <c r="Z3" s="255" t="s">
        <v>786</v>
      </c>
      <c r="AA3" s="255"/>
      <c r="AB3" s="255"/>
      <c r="AC3" s="255"/>
    </row>
    <row r="4" spans="1:31" s="256" customFormat="1">
      <c r="A4" s="246" t="s">
        <v>787</v>
      </c>
      <c r="B4" s="263">
        <f t="shared" ref="B4:S4" si="0">(1-B2)/B1</f>
        <v>0.45</v>
      </c>
      <c r="C4" s="263">
        <f t="shared" si="0"/>
        <v>0.28999999999999998</v>
      </c>
      <c r="D4" s="263">
        <f t="shared" si="0"/>
        <v>0.215</v>
      </c>
      <c r="E4" s="263">
        <f t="shared" si="0"/>
        <v>0.16</v>
      </c>
      <c r="F4" s="263">
        <f t="shared" si="0"/>
        <v>0.13333333333333333</v>
      </c>
      <c r="G4" s="263">
        <f t="shared" si="0"/>
        <v>7.1428571428571425E-2</v>
      </c>
      <c r="H4" s="263">
        <f t="shared" si="0"/>
        <v>0.1</v>
      </c>
      <c r="I4" s="263">
        <f t="shared" si="0"/>
        <v>8.8888888888888892E-2</v>
      </c>
      <c r="J4" s="263">
        <f t="shared" si="0"/>
        <v>0.08</v>
      </c>
      <c r="K4" s="263">
        <f t="shared" si="0"/>
        <v>7.2727272727272738E-2</v>
      </c>
      <c r="L4" s="263">
        <f>(1-L2)/L1</f>
        <v>6.6666666666666666E-2</v>
      </c>
      <c r="M4" s="263">
        <f t="shared" si="0"/>
        <v>6.1538461538461542E-2</v>
      </c>
      <c r="N4" s="263">
        <f t="shared" si="0"/>
        <v>5.7142857142857148E-2</v>
      </c>
      <c r="O4" s="263">
        <f t="shared" si="0"/>
        <v>5.3333333333333337E-2</v>
      </c>
      <c r="P4" s="263">
        <f t="shared" si="0"/>
        <v>0.05</v>
      </c>
      <c r="Q4" s="263">
        <f t="shared" si="0"/>
        <v>4.2105263157894736E-2</v>
      </c>
      <c r="R4" s="263">
        <f t="shared" si="0"/>
        <v>0.04</v>
      </c>
      <c r="S4" s="263">
        <f t="shared" si="0"/>
        <v>3.4000000000000002E-2</v>
      </c>
      <c r="T4" s="264">
        <f>1/(1+T1)</f>
        <v>0.96153846153846145</v>
      </c>
      <c r="U4" s="251" t="e">
        <f>NA()</f>
        <v>#N/A</v>
      </c>
      <c r="V4" s="251" t="e">
        <f>NA()</f>
        <v>#N/A</v>
      </c>
      <c r="W4" s="252" t="e">
        <f>NA()</f>
        <v>#N/A</v>
      </c>
      <c r="X4" s="253" t="e">
        <f>NA()</f>
        <v>#N/A</v>
      </c>
      <c r="Y4" s="265"/>
      <c r="Z4" s="255"/>
      <c r="AA4" s="255"/>
      <c r="AB4" s="255"/>
      <c r="AC4" s="255"/>
    </row>
    <row r="5" spans="1:31" s="256" customFormat="1">
      <c r="A5" s="246" t="s">
        <v>788</v>
      </c>
      <c r="B5" s="263">
        <f t="shared" ref="B5:S5" si="1">B4/2</f>
        <v>0.22500000000000001</v>
      </c>
      <c r="C5" s="266">
        <f t="shared" si="1"/>
        <v>0.14499999999999999</v>
      </c>
      <c r="D5" s="263">
        <f t="shared" si="1"/>
        <v>0.1075</v>
      </c>
      <c r="E5" s="263">
        <f t="shared" si="1"/>
        <v>0.08</v>
      </c>
      <c r="F5" s="263">
        <f t="shared" si="1"/>
        <v>6.6666666666666666E-2</v>
      </c>
      <c r="G5" s="263">
        <f t="shared" si="1"/>
        <v>3.5714285714285712E-2</v>
      </c>
      <c r="H5" s="263">
        <f t="shared" si="1"/>
        <v>0.05</v>
      </c>
      <c r="I5" s="263">
        <f t="shared" si="1"/>
        <v>4.4444444444444446E-2</v>
      </c>
      <c r="J5" s="263">
        <f t="shared" si="1"/>
        <v>0.04</v>
      </c>
      <c r="K5" s="263">
        <f t="shared" si="1"/>
        <v>3.6363636363636369E-2</v>
      </c>
      <c r="L5" s="263">
        <f t="shared" si="1"/>
        <v>3.3333333333333333E-2</v>
      </c>
      <c r="M5" s="263">
        <f t="shared" si="1"/>
        <v>3.0769230769230771E-2</v>
      </c>
      <c r="N5" s="263">
        <f t="shared" si="1"/>
        <v>2.8571428571428574E-2</v>
      </c>
      <c r="O5" s="263">
        <f t="shared" si="1"/>
        <v>2.6666666666666668E-2</v>
      </c>
      <c r="P5" s="263">
        <f t="shared" si="1"/>
        <v>2.5000000000000001E-2</v>
      </c>
      <c r="Q5" s="263">
        <f t="shared" si="1"/>
        <v>2.1052631578947368E-2</v>
      </c>
      <c r="R5" s="263">
        <f t="shared" si="1"/>
        <v>0.02</v>
      </c>
      <c r="S5" s="263">
        <f t="shared" si="1"/>
        <v>1.7000000000000001E-2</v>
      </c>
      <c r="T5" s="264">
        <f>1/(1+(0.5*T1))</f>
        <v>0.98039215686274506</v>
      </c>
      <c r="U5" s="251" t="e">
        <f>NA()</f>
        <v>#N/A</v>
      </c>
      <c r="V5" s="251" t="e">
        <f>NA()</f>
        <v>#N/A</v>
      </c>
      <c r="W5" s="252" t="e">
        <f>NA()</f>
        <v>#N/A</v>
      </c>
      <c r="X5" s="253" t="e">
        <f>NA()</f>
        <v>#N/A</v>
      </c>
      <c r="Y5" s="265"/>
      <c r="Z5" s="255"/>
      <c r="AA5" s="255"/>
      <c r="AB5" s="255"/>
      <c r="AC5" s="255"/>
    </row>
    <row r="6" spans="1:31" s="256" customFormat="1" ht="45">
      <c r="A6" s="249" t="s">
        <v>526</v>
      </c>
      <c r="B6" s="267" t="str">
        <f t="shared" ref="B6:S6" si="2">FIXED(B1,0,TRUE)&amp;" Year Life"</f>
        <v>2 Year Life</v>
      </c>
      <c r="C6" s="268" t="str">
        <f t="shared" si="2"/>
        <v>3 Year Life</v>
      </c>
      <c r="D6" s="269" t="str">
        <f t="shared" si="2"/>
        <v>4 Year Life</v>
      </c>
      <c r="E6" s="267" t="str">
        <f t="shared" si="2"/>
        <v>5 Year Life</v>
      </c>
      <c r="F6" s="267" t="str">
        <f t="shared" si="2"/>
        <v>6 Year Life</v>
      </c>
      <c r="G6" s="267" t="str">
        <f t="shared" si="2"/>
        <v>7 Year Life</v>
      </c>
      <c r="H6" s="267" t="str">
        <f t="shared" si="2"/>
        <v>8 Year Life</v>
      </c>
      <c r="I6" s="267" t="str">
        <f t="shared" si="2"/>
        <v>9 Year Life</v>
      </c>
      <c r="J6" s="267" t="str">
        <f t="shared" si="2"/>
        <v>10 Year Life</v>
      </c>
      <c r="K6" s="267" t="str">
        <f t="shared" si="2"/>
        <v>11 Year Life</v>
      </c>
      <c r="L6" s="267" t="str">
        <f t="shared" si="2"/>
        <v>12 Year Life</v>
      </c>
      <c r="M6" s="267" t="str">
        <f t="shared" si="2"/>
        <v>13 Year Life</v>
      </c>
      <c r="N6" s="267" t="str">
        <f t="shared" si="2"/>
        <v>14 Year Life</v>
      </c>
      <c r="O6" s="267" t="str">
        <f t="shared" si="2"/>
        <v>15 Year Life</v>
      </c>
      <c r="P6" s="267" t="str">
        <f t="shared" si="2"/>
        <v>16 Year Life</v>
      </c>
      <c r="Q6" s="267" t="str">
        <f t="shared" si="2"/>
        <v>19 Year Life</v>
      </c>
      <c r="R6" s="267" t="str">
        <f t="shared" si="2"/>
        <v>20 Year Life</v>
      </c>
      <c r="S6" s="267" t="str">
        <f t="shared" si="2"/>
        <v>25 Year Life</v>
      </c>
      <c r="T6" s="267" t="str">
        <f>FIXED(T1*100,0,TRUE)&amp;"% Decl. Bal."</f>
        <v>4% Decl. Bal.</v>
      </c>
      <c r="U6" s="267" t="s">
        <v>789</v>
      </c>
      <c r="V6" s="267" t="s">
        <v>790</v>
      </c>
      <c r="W6" s="270" t="s">
        <v>791</v>
      </c>
      <c r="X6" s="271" t="s">
        <v>792</v>
      </c>
      <c r="Y6" s="249" t="s">
        <v>526</v>
      </c>
      <c r="Z6" s="255"/>
      <c r="AA6" s="267" t="s">
        <v>793</v>
      </c>
      <c r="AB6" s="267" t="s">
        <v>794</v>
      </c>
      <c r="AC6" s="267" t="s">
        <v>795</v>
      </c>
    </row>
    <row r="7" spans="1:31" s="256" customFormat="1" ht="15.75">
      <c r="A7" s="272">
        <v>1900</v>
      </c>
      <c r="B7" s="250">
        <f>IF(COUNT($A7:$A$55)&gt;=B$1,B$2,ROUND(B$57-B$5-(B$4*COUNT($A7:$A$55)),2))</f>
        <v>0.1</v>
      </c>
      <c r="C7" s="273">
        <f>IF(COUNT($A7:$A$55)&gt;=C$1,C$2,ROUND(C$57-C$5-(C$4*COUNT($A7:$A$55)),2))</f>
        <v>0.13</v>
      </c>
      <c r="D7" s="250">
        <f>IF(COUNT($A7:$A$55)&gt;=D$1,D$2,ROUND(D$57-D$5-(D$4*COUNT($A7:$A$55)),2))</f>
        <v>0.14000000000000001</v>
      </c>
      <c r="E7" s="250">
        <f>IF(COUNT($A7:$A$55)&gt;=E$1,E$2,ROUND(E$57-E$5-(E$4*COUNT($A7:$A$55)),2))</f>
        <v>0.2</v>
      </c>
      <c r="F7" s="250">
        <f>IF(COUNT($A7:$A$55)&gt;=F$1,F$2,ROUND(F$57-F$5-(F$4*COUNT($A7:$A$55)),2))</f>
        <v>0.2</v>
      </c>
      <c r="G7" s="250">
        <f>IF(COUNT($A7:$A$55)&gt;=G$1,G$2,ROUND(G$57-G$5-(G$4*COUNT($A7:$A$55)),2))</f>
        <v>0.5</v>
      </c>
      <c r="H7" s="250">
        <f>IF(COUNT($A7:$A$55)&gt;=H$1,H$2,ROUND(H$57-H$5-(H$4*COUNT($A7:$A$55)),2))</f>
        <v>0.2</v>
      </c>
      <c r="I7" s="250">
        <f>IF(COUNT($A7:$A$55)&gt;=I$1,I$2,ROUND(I$57-I$5-(I$4*COUNT($A7:$A$55)),2))</f>
        <v>0.2</v>
      </c>
      <c r="J7" s="250">
        <f>IF(COUNT($A7:$A$55)&gt;=J$1,J$2,ROUND(J$57-J$5-(J$4*COUNT($A7:$A$55)),2))</f>
        <v>0.2</v>
      </c>
      <c r="K7" s="250">
        <f>IF(COUNT($A7:$A$55)&gt;=K$1,K$2,ROUND(K$57-K$5-(K$4*COUNT($A7:$A$55)),2))</f>
        <v>0.2</v>
      </c>
      <c r="L7" s="250">
        <f>IF(COUNT($A7:$A$55)&gt;=L$1,L$2,ROUND(L$57-L$5-(L$4*COUNT($A7:$A$55)),2))</f>
        <v>0.2</v>
      </c>
      <c r="M7" s="250">
        <f>IF(COUNT($A7:$A$55)&gt;=M$1,M$2,ROUND(M$57-M$5-(M$4*COUNT($A7:$A$55)),2))</f>
        <v>0.2</v>
      </c>
      <c r="N7" s="250">
        <f>IF(COUNT($A7:$A$55)&gt;=N$1,N$2,ROUND(N$57-N$5-(N$4*COUNT($A7:$A$55)),2))</f>
        <v>0.2</v>
      </c>
      <c r="O7" s="250">
        <f>IF(COUNT($A7:$A$55)&gt;=O$1,O$2,ROUND(O$57-O$5-(O$4*COUNT($A7:$A$55)),2))</f>
        <v>0.2</v>
      </c>
      <c r="P7" s="250">
        <f>IF(COUNT($A7:$A$55)&gt;=P$1,P$2,ROUND(P$57-P$5-(P$4*COUNT($A7:$A$55)),2))</f>
        <v>0.2</v>
      </c>
      <c r="Q7" s="250">
        <f>IF(COUNT($A7:$A$55)&gt;=Q$1,Q$2,ROUND(Q$57-Q$5-(Q$4*COUNT($A7:$A$55)),2))</f>
        <v>0.2</v>
      </c>
      <c r="R7" s="250">
        <f>IF(COUNT($A7:$A$55)&gt;=R$1,R$2,ROUND(R$57-R$5-(R$4*COUNT($A7:$A$55)),2))</f>
        <v>0.2</v>
      </c>
      <c r="S7" s="250">
        <f>IF(COUNT($A7:$A$55)&gt;=S$1,S$2,ROUND(S$57-S$5-(S$4*COUNT($A7:$A$55)),2))</f>
        <v>0.15</v>
      </c>
      <c r="T7" s="274">
        <f t="shared" ref="T7:T55" si="3">ROUND(IF($T$5*POWER($T$4,$A$56-$A7)&lt;$T$2,$T$2,$T$5*POWER($T$4,$A$56-$A7)),2)</f>
        <v>0.31</v>
      </c>
      <c r="U7" s="250">
        <v>0.1</v>
      </c>
      <c r="V7" s="274">
        <v>0.1</v>
      </c>
      <c r="W7" s="275">
        <v>0.1</v>
      </c>
      <c r="X7" s="276">
        <v>0.38</v>
      </c>
      <c r="Y7" s="272">
        <f>IF(A7="","",A7)</f>
        <v>1900</v>
      </c>
      <c r="Z7" s="255"/>
      <c r="AA7" s="267">
        <v>0.04</v>
      </c>
      <c r="AB7" s="249">
        <v>19</v>
      </c>
      <c r="AC7" s="255" t="s">
        <v>796</v>
      </c>
      <c r="AE7" s="256" t="s">
        <v>797</v>
      </c>
    </row>
    <row r="8" spans="1:31" s="256" customFormat="1" ht="15.75">
      <c r="A8" s="272">
        <f t="shared" ref="A8:A55" si="4">A9-1</f>
        <v>1976</v>
      </c>
      <c r="B8" s="250">
        <f>IF(COUNT($A8:$A$55)&gt;=B$1,B$2,ROUND(B$57-B$5-(B$4*COUNT($A8:$A$55)),2))</f>
        <v>0.1</v>
      </c>
      <c r="C8" s="273">
        <f>IF(COUNT($A8:$A$55)&gt;=C$1,C$2,ROUND(C$57-C$5-(C$4*COUNT($A8:$A$55)),2))</f>
        <v>0.13</v>
      </c>
      <c r="D8" s="250">
        <f>IF(COUNT($A8:$A$55)&gt;=D$1,D$2,ROUND(D$57-D$5-(D$4*COUNT($A8:$A$55)),2))</f>
        <v>0.14000000000000001</v>
      </c>
      <c r="E8" s="250">
        <f>IF(COUNT($A8:$A$55)&gt;=E$1,E$2,ROUND(E$57-E$5-(E$4*COUNT($A8:$A$55)),2))</f>
        <v>0.2</v>
      </c>
      <c r="F8" s="250">
        <f>IF(COUNT($A8:$A$55)&gt;=F$1,F$2,ROUND(F$57-F$5-(F$4*COUNT($A8:$A$55)),2))</f>
        <v>0.2</v>
      </c>
      <c r="G8" s="250">
        <f>IF(COUNT($A8:$A$55)&gt;=G$1,G$2,ROUND(G$57-G$5-(G$4*COUNT($A8:$A$55)),2))</f>
        <v>0.5</v>
      </c>
      <c r="H8" s="250">
        <f>IF(COUNT($A8:$A$55)&gt;=H$1,H$2,ROUND(H$57-H$5-(H$4*COUNT($A8:$A$55)),2))</f>
        <v>0.2</v>
      </c>
      <c r="I8" s="250">
        <f>IF(COUNT($A8:$A$55)&gt;=I$1,I$2,ROUND(I$57-I$5-(I$4*COUNT($A8:$A$55)),2))</f>
        <v>0.2</v>
      </c>
      <c r="J8" s="250">
        <f>IF(COUNT($A8:$A$55)&gt;=J$1,J$2,ROUND(J$57-J$5-(J$4*COUNT($A8:$A$55)),2))</f>
        <v>0.2</v>
      </c>
      <c r="K8" s="250">
        <f>IF(COUNT($A8:$A$55)&gt;=K$1,K$2,ROUND(K$57-K$5-(K$4*COUNT($A8:$A$55)),2))</f>
        <v>0.2</v>
      </c>
      <c r="L8" s="250">
        <f>IF(COUNT($A8:$A$55)&gt;=L$1,L$2,ROUND(L$57-L$5-(L$4*COUNT($A8:$A$55)),2))</f>
        <v>0.2</v>
      </c>
      <c r="M8" s="250">
        <f>IF(COUNT($A8:$A$55)&gt;=M$1,M$2,ROUND(M$57-M$5-(M$4*COUNT($A8:$A$55)),2))</f>
        <v>0.2</v>
      </c>
      <c r="N8" s="250">
        <f>IF(COUNT($A8:$A$55)&gt;=N$1,N$2,ROUND(N$57-N$5-(N$4*COUNT($A8:$A$55)),2))</f>
        <v>0.2</v>
      </c>
      <c r="O8" s="250">
        <f>IF(COUNT($A8:$A$55)&gt;=O$1,O$2,ROUND(O$57-O$5-(O$4*COUNT($A8:$A$55)),2))</f>
        <v>0.2</v>
      </c>
      <c r="P8" s="250">
        <f>IF(COUNT($A8:$A$55)&gt;=P$1,P$2,ROUND(P$57-P$5-(P$4*COUNT($A8:$A$55)),2))</f>
        <v>0.2</v>
      </c>
      <c r="Q8" s="250">
        <f>IF(COUNT($A8:$A$55)&gt;=Q$1,Q$2,ROUND(Q$57-Q$5-(Q$4*COUNT($A8:$A$55)),2))</f>
        <v>0.2</v>
      </c>
      <c r="R8" s="250">
        <f>IF(COUNT($A8:$A$55)&gt;=R$1,R$2,ROUND(R$57-R$5-(R$4*COUNT($A8:$A$55)),2))</f>
        <v>0.2</v>
      </c>
      <c r="S8" s="250">
        <f>IF(COUNT($A8:$A$55)&gt;=S$1,S$2,ROUND(S$57-S$5-(S$4*COUNT($A8:$A$55)),2))</f>
        <v>0.15</v>
      </c>
      <c r="T8" s="274">
        <f t="shared" si="3"/>
        <v>0.31</v>
      </c>
      <c r="U8" s="250">
        <v>0.1</v>
      </c>
      <c r="V8" s="274">
        <v>0.1</v>
      </c>
      <c r="W8" s="275">
        <v>0.1</v>
      </c>
      <c r="X8" s="276">
        <v>0.38</v>
      </c>
      <c r="Y8" s="272">
        <f t="shared" ref="Y8:Y60" si="5">IF(A8="","",A8)</f>
        <v>1976</v>
      </c>
      <c r="Z8" s="255"/>
      <c r="AA8" s="277">
        <v>2</v>
      </c>
      <c r="AB8" s="249">
        <v>1</v>
      </c>
      <c r="AC8" s="255" t="s">
        <v>798</v>
      </c>
      <c r="AE8" s="256" t="s">
        <v>799</v>
      </c>
    </row>
    <row r="9" spans="1:31" s="256" customFormat="1" ht="15.75">
      <c r="A9" s="272">
        <f t="shared" si="4"/>
        <v>1977</v>
      </c>
      <c r="B9" s="250">
        <f>IF(COUNT($A9:$A$55)&gt;=B$1,B$2,ROUND(B$57-B$5-(B$4*COUNT($A9:$A$55)),2))</f>
        <v>0.1</v>
      </c>
      <c r="C9" s="273">
        <f>IF(COUNT($A9:$A$55)&gt;=C$1,C$2,ROUND(C$57-C$5-(C$4*COUNT($A9:$A$55)),2))</f>
        <v>0.13</v>
      </c>
      <c r="D9" s="250">
        <f>IF(COUNT($A9:$A$55)&gt;=D$1,D$2,ROUND(D$57-D$5-(D$4*COUNT($A9:$A$55)),2))</f>
        <v>0.14000000000000001</v>
      </c>
      <c r="E9" s="250">
        <f>IF(COUNT($A9:$A$55)&gt;=E$1,E$2,ROUND(E$57-E$5-(E$4*COUNT($A9:$A$55)),2))</f>
        <v>0.2</v>
      </c>
      <c r="F9" s="250">
        <f>IF(COUNT($A9:$A$55)&gt;=F$1,F$2,ROUND(F$57-F$5-(F$4*COUNT($A9:$A$55)),2))</f>
        <v>0.2</v>
      </c>
      <c r="G9" s="250">
        <f>IF(COUNT($A9:$A$55)&gt;=G$1,G$2,ROUND(G$57-G$5-(G$4*COUNT($A9:$A$55)),2))</f>
        <v>0.5</v>
      </c>
      <c r="H9" s="250">
        <f>IF(COUNT($A9:$A$55)&gt;=H$1,H$2,ROUND(H$57-H$5-(H$4*COUNT($A9:$A$55)),2))</f>
        <v>0.2</v>
      </c>
      <c r="I9" s="250">
        <f>IF(COUNT($A9:$A$55)&gt;=I$1,I$2,ROUND(I$57-I$5-(I$4*COUNT($A9:$A$55)),2))</f>
        <v>0.2</v>
      </c>
      <c r="J9" s="250">
        <f>IF(COUNT($A9:$A$55)&gt;=J$1,J$2,ROUND(J$57-J$5-(J$4*COUNT($A9:$A$55)),2))</f>
        <v>0.2</v>
      </c>
      <c r="K9" s="250">
        <f>IF(COUNT($A9:$A$55)&gt;=K$1,K$2,ROUND(K$57-K$5-(K$4*COUNT($A9:$A$55)),2))</f>
        <v>0.2</v>
      </c>
      <c r="L9" s="250">
        <f>IF(COUNT($A9:$A$55)&gt;=L$1,L$2,ROUND(L$57-L$5-(L$4*COUNT($A9:$A$55)),2))</f>
        <v>0.2</v>
      </c>
      <c r="M9" s="250">
        <f>IF(COUNT($A9:$A$55)&gt;=M$1,M$2,ROUND(M$57-M$5-(M$4*COUNT($A9:$A$55)),2))</f>
        <v>0.2</v>
      </c>
      <c r="N9" s="250">
        <f>IF(COUNT($A9:$A$55)&gt;=N$1,N$2,ROUND(N$57-N$5-(N$4*COUNT($A9:$A$55)),2))</f>
        <v>0.2</v>
      </c>
      <c r="O9" s="250">
        <f>IF(COUNT($A9:$A$55)&gt;=O$1,O$2,ROUND(O$57-O$5-(O$4*COUNT($A9:$A$55)),2))</f>
        <v>0.2</v>
      </c>
      <c r="P9" s="250">
        <f>IF(COUNT($A9:$A$55)&gt;=P$1,P$2,ROUND(P$57-P$5-(P$4*COUNT($A9:$A$55)),2))</f>
        <v>0.2</v>
      </c>
      <c r="Q9" s="250">
        <f>IF(COUNT($A9:$A$55)&gt;=Q$1,Q$2,ROUND(Q$57-Q$5-(Q$4*COUNT($A9:$A$55)),2))</f>
        <v>0.2</v>
      </c>
      <c r="R9" s="250">
        <f>IF(COUNT($A9:$A$55)&gt;=R$1,R$2,ROUND(R$57-R$5-(R$4*COUNT($A9:$A$55)),2))</f>
        <v>0.2</v>
      </c>
      <c r="S9" s="250">
        <f>IF(COUNT($A9:$A$55)&gt;=S$1,S$2,ROUND(S$57-S$5-(S$4*COUNT($A9:$A$55)),2))</f>
        <v>0.15</v>
      </c>
      <c r="T9" s="274">
        <f t="shared" si="3"/>
        <v>0.31</v>
      </c>
      <c r="U9" s="250">
        <v>0.1</v>
      </c>
      <c r="V9" s="274">
        <v>0.1</v>
      </c>
      <c r="W9" s="275">
        <v>0.1</v>
      </c>
      <c r="X9" s="276">
        <v>0.38</v>
      </c>
      <c r="Y9" s="272">
        <f t="shared" si="5"/>
        <v>1977</v>
      </c>
      <c r="Z9" s="255"/>
      <c r="AA9" s="249">
        <v>3</v>
      </c>
      <c r="AB9" s="249">
        <v>2</v>
      </c>
      <c r="AC9" s="255" t="s">
        <v>798</v>
      </c>
      <c r="AE9" s="256" t="s">
        <v>800</v>
      </c>
    </row>
    <row r="10" spans="1:31" s="256" customFormat="1" ht="15.75">
      <c r="A10" s="272">
        <f t="shared" si="4"/>
        <v>1978</v>
      </c>
      <c r="B10" s="250">
        <f>IF(COUNT($A10:$A$55)&gt;=B$1,B$2,ROUND(B$57-B$5-(B$4*COUNT($A10:$A$55)),2))</f>
        <v>0.1</v>
      </c>
      <c r="C10" s="273">
        <f>IF(COUNT($A10:$A$55)&gt;=C$1,C$2,ROUND(C$57-C$5-(C$4*COUNT($A10:$A$55)),2))</f>
        <v>0.13</v>
      </c>
      <c r="D10" s="250">
        <f>IF(COUNT($A10:$A$55)&gt;=D$1,D$2,ROUND(D$57-D$5-(D$4*COUNT($A10:$A$55)),2))</f>
        <v>0.14000000000000001</v>
      </c>
      <c r="E10" s="250">
        <f>IF(COUNT($A10:$A$55)&gt;=E$1,E$2,ROUND(E$57-E$5-(E$4*COUNT($A10:$A$55)),2))</f>
        <v>0.2</v>
      </c>
      <c r="F10" s="250">
        <f>IF(COUNT($A10:$A$55)&gt;=F$1,F$2,ROUND(F$57-F$5-(F$4*COUNT($A10:$A$55)),2))</f>
        <v>0.2</v>
      </c>
      <c r="G10" s="250">
        <f>IF(COUNT($A10:$A$55)&gt;=G$1,G$2,ROUND(G$57-G$5-(G$4*COUNT($A10:$A$55)),2))</f>
        <v>0.5</v>
      </c>
      <c r="H10" s="250">
        <f>IF(COUNT($A10:$A$55)&gt;=H$1,H$2,ROUND(H$57-H$5-(H$4*COUNT($A10:$A$55)),2))</f>
        <v>0.2</v>
      </c>
      <c r="I10" s="250">
        <f>IF(COUNT($A10:$A$55)&gt;=I$1,I$2,ROUND(I$57-I$5-(I$4*COUNT($A10:$A$55)),2))</f>
        <v>0.2</v>
      </c>
      <c r="J10" s="250">
        <f>IF(COUNT($A10:$A$55)&gt;=J$1,J$2,ROUND(J$57-J$5-(J$4*COUNT($A10:$A$55)),2))</f>
        <v>0.2</v>
      </c>
      <c r="K10" s="250">
        <f>IF(COUNT($A10:$A$55)&gt;=K$1,K$2,ROUND(K$57-K$5-(K$4*COUNT($A10:$A$55)),2))</f>
        <v>0.2</v>
      </c>
      <c r="L10" s="250">
        <f>IF(COUNT($A10:$A$55)&gt;=L$1,L$2,ROUND(L$57-L$5-(L$4*COUNT($A10:$A$55)),2))</f>
        <v>0.2</v>
      </c>
      <c r="M10" s="250">
        <f>IF(COUNT($A10:$A$55)&gt;=M$1,M$2,ROUND(M$57-M$5-(M$4*COUNT($A10:$A$55)),2))</f>
        <v>0.2</v>
      </c>
      <c r="N10" s="250">
        <f>IF(COUNT($A10:$A$55)&gt;=N$1,N$2,ROUND(N$57-N$5-(N$4*COUNT($A10:$A$55)),2))</f>
        <v>0.2</v>
      </c>
      <c r="O10" s="250">
        <f>IF(COUNT($A10:$A$55)&gt;=O$1,O$2,ROUND(O$57-O$5-(O$4*COUNT($A10:$A$55)),2))</f>
        <v>0.2</v>
      </c>
      <c r="P10" s="250">
        <f>IF(COUNT($A10:$A$55)&gt;=P$1,P$2,ROUND(P$57-P$5-(P$4*COUNT($A10:$A$55)),2))</f>
        <v>0.2</v>
      </c>
      <c r="Q10" s="250">
        <f>IF(COUNT($A10:$A$55)&gt;=Q$1,Q$2,ROUND(Q$57-Q$5-(Q$4*COUNT($A10:$A$55)),2))</f>
        <v>0.2</v>
      </c>
      <c r="R10" s="250">
        <f>IF(COUNT($A10:$A$55)&gt;=R$1,R$2,ROUND(R$57-R$5-(R$4*COUNT($A10:$A$55)),2))</f>
        <v>0.2</v>
      </c>
      <c r="S10" s="250">
        <f>IF(COUNT($A10:$A$55)&gt;=S$1,S$2,ROUND(S$57-S$5-(S$4*COUNT($A10:$A$55)),2))</f>
        <v>0.15</v>
      </c>
      <c r="T10" s="274">
        <f t="shared" si="3"/>
        <v>0.31</v>
      </c>
      <c r="U10" s="250">
        <v>0.1</v>
      </c>
      <c r="V10" s="274">
        <v>0.1</v>
      </c>
      <c r="W10" s="275">
        <v>0.1</v>
      </c>
      <c r="X10" s="276">
        <v>0.38</v>
      </c>
      <c r="Y10" s="272">
        <f t="shared" si="5"/>
        <v>1978</v>
      </c>
      <c r="Z10" s="255"/>
      <c r="AA10" s="249">
        <v>4</v>
      </c>
      <c r="AB10" s="249">
        <v>3</v>
      </c>
      <c r="AC10" s="255" t="s">
        <v>798</v>
      </c>
      <c r="AE10" s="256" t="s">
        <v>801</v>
      </c>
    </row>
    <row r="11" spans="1:31" s="256" customFormat="1" ht="15.75">
      <c r="A11" s="272">
        <f t="shared" si="4"/>
        <v>1979</v>
      </c>
      <c r="B11" s="250">
        <f>IF(COUNT($A11:$A$55)&gt;=B$1,B$2,ROUND(B$57-B$5-(B$4*COUNT($A11:$A$55)),2))</f>
        <v>0.1</v>
      </c>
      <c r="C11" s="273">
        <f>IF(COUNT($A11:$A$55)&gt;=C$1,C$2,ROUND(C$57-C$5-(C$4*COUNT($A11:$A$55)),2))</f>
        <v>0.13</v>
      </c>
      <c r="D11" s="250">
        <f>IF(COUNT($A11:$A$55)&gt;=D$1,D$2,ROUND(D$57-D$5-(D$4*COUNT($A11:$A$55)),2))</f>
        <v>0.14000000000000001</v>
      </c>
      <c r="E11" s="250">
        <f>IF(COUNT($A11:$A$55)&gt;=E$1,E$2,ROUND(E$57-E$5-(E$4*COUNT($A11:$A$55)),2))</f>
        <v>0.2</v>
      </c>
      <c r="F11" s="250">
        <f>IF(COUNT($A11:$A$55)&gt;=F$1,F$2,ROUND(F$57-F$5-(F$4*COUNT($A11:$A$55)),2))</f>
        <v>0.2</v>
      </c>
      <c r="G11" s="250">
        <f>IF(COUNT($A11:$A$55)&gt;=G$1,G$2,ROUND(G$57-G$5-(G$4*COUNT($A11:$A$55)),2))</f>
        <v>0.5</v>
      </c>
      <c r="H11" s="250">
        <f>IF(COUNT($A11:$A$55)&gt;=H$1,H$2,ROUND(H$57-H$5-(H$4*COUNT($A11:$A$55)),2))</f>
        <v>0.2</v>
      </c>
      <c r="I11" s="250">
        <f>IF(COUNT($A11:$A$55)&gt;=I$1,I$2,ROUND(I$57-I$5-(I$4*COUNT($A11:$A$55)),2))</f>
        <v>0.2</v>
      </c>
      <c r="J11" s="250">
        <f>IF(COUNT($A11:$A$55)&gt;=J$1,J$2,ROUND(J$57-J$5-(J$4*COUNT($A11:$A$55)),2))</f>
        <v>0.2</v>
      </c>
      <c r="K11" s="250">
        <f>IF(COUNT($A11:$A$55)&gt;=K$1,K$2,ROUND(K$57-K$5-(K$4*COUNT($A11:$A$55)),2))</f>
        <v>0.2</v>
      </c>
      <c r="L11" s="250">
        <f>IF(COUNT($A11:$A$55)&gt;=L$1,L$2,ROUND(L$57-L$5-(L$4*COUNT($A11:$A$55)),2))</f>
        <v>0.2</v>
      </c>
      <c r="M11" s="250">
        <f>IF(COUNT($A11:$A$55)&gt;=M$1,M$2,ROUND(M$57-M$5-(M$4*COUNT($A11:$A$55)),2))</f>
        <v>0.2</v>
      </c>
      <c r="N11" s="250">
        <f>IF(COUNT($A11:$A$55)&gt;=N$1,N$2,ROUND(N$57-N$5-(N$4*COUNT($A11:$A$55)),2))</f>
        <v>0.2</v>
      </c>
      <c r="O11" s="250">
        <f>IF(COUNT($A11:$A$55)&gt;=O$1,O$2,ROUND(O$57-O$5-(O$4*COUNT($A11:$A$55)),2))</f>
        <v>0.2</v>
      </c>
      <c r="P11" s="250">
        <f>IF(COUNT($A11:$A$55)&gt;=P$1,P$2,ROUND(P$57-P$5-(P$4*COUNT($A11:$A$55)),2))</f>
        <v>0.2</v>
      </c>
      <c r="Q11" s="250">
        <f>IF(COUNT($A11:$A$55)&gt;=Q$1,Q$2,ROUND(Q$57-Q$5-(Q$4*COUNT($A11:$A$55)),2))</f>
        <v>0.2</v>
      </c>
      <c r="R11" s="250">
        <f>IF(COUNT($A11:$A$55)&gt;=R$1,R$2,ROUND(R$57-R$5-(R$4*COUNT($A11:$A$55)),2))</f>
        <v>0.2</v>
      </c>
      <c r="S11" s="250">
        <f>IF(COUNT($A11:$A$55)&gt;=S$1,S$2,ROUND(S$57-S$5-(S$4*COUNT($A11:$A$55)),2))</f>
        <v>0.15</v>
      </c>
      <c r="T11" s="274">
        <f t="shared" si="3"/>
        <v>0.31</v>
      </c>
      <c r="U11" s="250">
        <v>0.1</v>
      </c>
      <c r="V11" s="274">
        <v>0.1</v>
      </c>
      <c r="W11" s="275">
        <v>0.1</v>
      </c>
      <c r="X11" s="276">
        <v>0.38</v>
      </c>
      <c r="Y11" s="272">
        <f t="shared" si="5"/>
        <v>1979</v>
      </c>
      <c r="Z11" s="255"/>
      <c r="AA11" s="249">
        <v>5</v>
      </c>
      <c r="AB11" s="249">
        <v>4</v>
      </c>
      <c r="AC11" s="255" t="s">
        <v>798</v>
      </c>
      <c r="AE11" s="256" t="s">
        <v>802</v>
      </c>
    </row>
    <row r="12" spans="1:31" s="256" customFormat="1" ht="15.75">
      <c r="A12" s="272">
        <f t="shared" si="4"/>
        <v>1980</v>
      </c>
      <c r="B12" s="250">
        <f>IF(COUNT($A12:$A$55)&gt;=B$1,B$2,ROUND(B$57-B$5-(B$4*COUNT($A12:$A$55)),2))</f>
        <v>0.1</v>
      </c>
      <c r="C12" s="273">
        <f>IF(COUNT($A12:$A$55)&gt;=C$1,C$2,ROUND(C$57-C$5-(C$4*COUNT($A12:$A$55)),2))</f>
        <v>0.13</v>
      </c>
      <c r="D12" s="250">
        <f>IF(COUNT($A12:$A$55)&gt;=D$1,D$2,ROUND(D$57-D$5-(D$4*COUNT($A12:$A$55)),2))</f>
        <v>0.14000000000000001</v>
      </c>
      <c r="E12" s="250">
        <f>IF(COUNT($A12:$A$55)&gt;=E$1,E$2,ROUND(E$57-E$5-(E$4*COUNT($A12:$A$55)),2))</f>
        <v>0.2</v>
      </c>
      <c r="F12" s="250">
        <f>IF(COUNT($A12:$A$55)&gt;=F$1,F$2,ROUND(F$57-F$5-(F$4*COUNT($A12:$A$55)),2))</f>
        <v>0.2</v>
      </c>
      <c r="G12" s="250">
        <f>IF(COUNT($A12:$A$55)&gt;=G$1,G$2,ROUND(G$57-G$5-(G$4*COUNT($A12:$A$55)),2))</f>
        <v>0.5</v>
      </c>
      <c r="H12" s="250">
        <f>IF(COUNT($A12:$A$55)&gt;=H$1,H$2,ROUND(H$57-H$5-(H$4*COUNT($A12:$A$55)),2))</f>
        <v>0.2</v>
      </c>
      <c r="I12" s="250">
        <f>IF(COUNT($A12:$A$55)&gt;=I$1,I$2,ROUND(I$57-I$5-(I$4*COUNT($A12:$A$55)),2))</f>
        <v>0.2</v>
      </c>
      <c r="J12" s="250">
        <f>IF(COUNT($A12:$A$55)&gt;=J$1,J$2,ROUND(J$57-J$5-(J$4*COUNT($A12:$A$55)),2))</f>
        <v>0.2</v>
      </c>
      <c r="K12" s="250">
        <f>IF(COUNT($A12:$A$55)&gt;=K$1,K$2,ROUND(K$57-K$5-(K$4*COUNT($A12:$A$55)),2))</f>
        <v>0.2</v>
      </c>
      <c r="L12" s="250">
        <f>IF(COUNT($A12:$A$55)&gt;=L$1,L$2,ROUND(L$57-L$5-(L$4*COUNT($A12:$A$55)),2))</f>
        <v>0.2</v>
      </c>
      <c r="M12" s="250">
        <f>IF(COUNT($A12:$A$55)&gt;=M$1,M$2,ROUND(M$57-M$5-(M$4*COUNT($A12:$A$55)),2))</f>
        <v>0.2</v>
      </c>
      <c r="N12" s="250">
        <f>IF(COUNT($A12:$A$55)&gt;=N$1,N$2,ROUND(N$57-N$5-(N$4*COUNT($A12:$A$55)),2))</f>
        <v>0.2</v>
      </c>
      <c r="O12" s="250">
        <f>IF(COUNT($A12:$A$55)&gt;=O$1,O$2,ROUND(O$57-O$5-(O$4*COUNT($A12:$A$55)),2))</f>
        <v>0.2</v>
      </c>
      <c r="P12" s="250">
        <f>IF(COUNT($A12:$A$55)&gt;=P$1,P$2,ROUND(P$57-P$5-(P$4*COUNT($A12:$A$55)),2))</f>
        <v>0.2</v>
      </c>
      <c r="Q12" s="250">
        <f>IF(COUNT($A12:$A$55)&gt;=Q$1,Q$2,ROUND(Q$57-Q$5-(Q$4*COUNT($A12:$A$55)),2))</f>
        <v>0.2</v>
      </c>
      <c r="R12" s="250">
        <f>IF(COUNT($A12:$A$55)&gt;=R$1,R$2,ROUND(R$57-R$5-(R$4*COUNT($A12:$A$55)),2))</f>
        <v>0.2</v>
      </c>
      <c r="S12" s="250">
        <f>IF(COUNT($A12:$A$55)&gt;=S$1,S$2,ROUND(S$57-S$5-(S$4*COUNT($A12:$A$55)),2))</f>
        <v>0.15</v>
      </c>
      <c r="T12" s="274">
        <f t="shared" si="3"/>
        <v>0.31</v>
      </c>
      <c r="U12" s="250">
        <v>0.1</v>
      </c>
      <c r="V12" s="274">
        <v>0.1</v>
      </c>
      <c r="W12" s="275">
        <v>0.1</v>
      </c>
      <c r="X12" s="276">
        <v>0.38</v>
      </c>
      <c r="Y12" s="272">
        <f t="shared" si="5"/>
        <v>1980</v>
      </c>
      <c r="Z12" s="255"/>
      <c r="AA12" s="249">
        <v>6</v>
      </c>
      <c r="AB12" s="249">
        <v>5</v>
      </c>
      <c r="AC12" s="255" t="s">
        <v>798</v>
      </c>
      <c r="AE12" s="256" t="s">
        <v>803</v>
      </c>
    </row>
    <row r="13" spans="1:31" s="256" customFormat="1" ht="15.75">
      <c r="A13" s="272">
        <f t="shared" si="4"/>
        <v>1981</v>
      </c>
      <c r="B13" s="250">
        <f>IF(COUNT($A13:$A$55)&gt;=B$1,B$2,ROUND(B$57-B$5-(B$4*COUNT($A13:$A$55)),2))</f>
        <v>0.1</v>
      </c>
      <c r="C13" s="273">
        <f>IF(COUNT($A13:$A$55)&gt;=C$1,C$2,ROUND(C$57-C$5-(C$4*COUNT($A13:$A$55)),2))</f>
        <v>0.13</v>
      </c>
      <c r="D13" s="250">
        <f>IF(COUNT($A13:$A$55)&gt;=D$1,D$2,ROUND(D$57-D$5-(D$4*COUNT($A13:$A$55)),2))</f>
        <v>0.14000000000000001</v>
      </c>
      <c r="E13" s="250">
        <f>IF(COUNT($A13:$A$55)&gt;=E$1,E$2,ROUND(E$57-E$5-(E$4*COUNT($A13:$A$55)),2))</f>
        <v>0.2</v>
      </c>
      <c r="F13" s="250">
        <f>IF(COUNT($A13:$A$55)&gt;=F$1,F$2,ROUND(F$57-F$5-(F$4*COUNT($A13:$A$55)),2))</f>
        <v>0.2</v>
      </c>
      <c r="G13" s="250">
        <f>IF(COUNT($A13:$A$55)&gt;=G$1,G$2,ROUND(G$57-G$5-(G$4*COUNT($A13:$A$55)),2))</f>
        <v>0.5</v>
      </c>
      <c r="H13" s="250">
        <f>IF(COUNT($A13:$A$55)&gt;=H$1,H$2,ROUND(H$57-H$5-(H$4*COUNT($A13:$A$55)),2))</f>
        <v>0.2</v>
      </c>
      <c r="I13" s="250">
        <f>IF(COUNT($A13:$A$55)&gt;=I$1,I$2,ROUND(I$57-I$5-(I$4*COUNT($A13:$A$55)),2))</f>
        <v>0.2</v>
      </c>
      <c r="J13" s="250">
        <f>IF(COUNT($A13:$A$55)&gt;=J$1,J$2,ROUND(J$57-J$5-(J$4*COUNT($A13:$A$55)),2))</f>
        <v>0.2</v>
      </c>
      <c r="K13" s="250">
        <f>IF(COUNT($A13:$A$55)&gt;=K$1,K$2,ROUND(K$57-K$5-(K$4*COUNT($A13:$A$55)),2))</f>
        <v>0.2</v>
      </c>
      <c r="L13" s="250">
        <f>IF(COUNT($A13:$A$55)&gt;=L$1,L$2,ROUND(L$57-L$5-(L$4*COUNT($A13:$A$55)),2))</f>
        <v>0.2</v>
      </c>
      <c r="M13" s="250">
        <f>IF(COUNT($A13:$A$55)&gt;=M$1,M$2,ROUND(M$57-M$5-(M$4*COUNT($A13:$A$55)),2))</f>
        <v>0.2</v>
      </c>
      <c r="N13" s="250">
        <f>IF(COUNT($A13:$A$55)&gt;=N$1,N$2,ROUND(N$57-N$5-(N$4*COUNT($A13:$A$55)),2))</f>
        <v>0.2</v>
      </c>
      <c r="O13" s="250">
        <f>IF(COUNT($A13:$A$55)&gt;=O$1,O$2,ROUND(O$57-O$5-(O$4*COUNT($A13:$A$55)),2))</f>
        <v>0.2</v>
      </c>
      <c r="P13" s="250">
        <f>IF(COUNT($A13:$A$55)&gt;=P$1,P$2,ROUND(P$57-P$5-(P$4*COUNT($A13:$A$55)),2))</f>
        <v>0.2</v>
      </c>
      <c r="Q13" s="250">
        <f>IF(COUNT($A13:$A$55)&gt;=Q$1,Q$2,ROUND(Q$57-Q$5-(Q$4*COUNT($A13:$A$55)),2))</f>
        <v>0.2</v>
      </c>
      <c r="R13" s="250">
        <f>IF(COUNT($A13:$A$55)&gt;=R$1,R$2,ROUND(R$57-R$5-(R$4*COUNT($A13:$A$55)),2))</f>
        <v>0.2</v>
      </c>
      <c r="S13" s="250">
        <f>IF(COUNT($A13:$A$55)&gt;=S$1,S$2,ROUND(S$57-S$5-(S$4*COUNT($A13:$A$55)),2))</f>
        <v>0.15</v>
      </c>
      <c r="T13" s="274">
        <f t="shared" si="3"/>
        <v>0.31</v>
      </c>
      <c r="U13" s="250">
        <v>0.1</v>
      </c>
      <c r="V13" s="274">
        <v>0.1</v>
      </c>
      <c r="W13" s="275">
        <v>0.1</v>
      </c>
      <c r="X13" s="276">
        <v>0.38</v>
      </c>
      <c r="Y13" s="272">
        <f t="shared" si="5"/>
        <v>1981</v>
      </c>
      <c r="Z13" s="255"/>
      <c r="AA13" s="249">
        <v>7</v>
      </c>
      <c r="AB13" s="249">
        <v>6</v>
      </c>
      <c r="AC13" s="255" t="s">
        <v>798</v>
      </c>
      <c r="AE13" s="256" t="s">
        <v>804</v>
      </c>
    </row>
    <row r="14" spans="1:31" s="256" customFormat="1" ht="15.75">
      <c r="A14" s="272">
        <f t="shared" si="4"/>
        <v>1982</v>
      </c>
      <c r="B14" s="250">
        <f>IF(COUNT($A14:$A$55)&gt;=B$1,B$2,ROUND(B$57-B$5-(B$4*COUNT($A14:$A$55)),2))</f>
        <v>0.1</v>
      </c>
      <c r="C14" s="273">
        <f>IF(COUNT($A14:$A$55)&gt;=C$1,C$2,ROUND(C$57-C$5-(C$4*COUNT($A14:$A$55)),2))</f>
        <v>0.13</v>
      </c>
      <c r="D14" s="250">
        <f>IF(COUNT($A14:$A$55)&gt;=D$1,D$2,ROUND(D$57-D$5-(D$4*COUNT($A14:$A$55)),2))</f>
        <v>0.14000000000000001</v>
      </c>
      <c r="E14" s="250">
        <f>IF(COUNT($A14:$A$55)&gt;=E$1,E$2,ROUND(E$57-E$5-(E$4*COUNT($A14:$A$55)),2))</f>
        <v>0.2</v>
      </c>
      <c r="F14" s="250">
        <f>IF(COUNT($A14:$A$55)&gt;=F$1,F$2,ROUND(F$57-F$5-(F$4*COUNT($A14:$A$55)),2))</f>
        <v>0.2</v>
      </c>
      <c r="G14" s="250">
        <f>IF(COUNT($A14:$A$55)&gt;=G$1,G$2,ROUND(G$57-G$5-(G$4*COUNT($A14:$A$55)),2))</f>
        <v>0.5</v>
      </c>
      <c r="H14" s="250">
        <f>IF(COUNT($A14:$A$55)&gt;=H$1,H$2,ROUND(H$57-H$5-(H$4*COUNT($A14:$A$55)),2))</f>
        <v>0.2</v>
      </c>
      <c r="I14" s="250">
        <f>IF(COUNT($A14:$A$55)&gt;=I$1,I$2,ROUND(I$57-I$5-(I$4*COUNT($A14:$A$55)),2))</f>
        <v>0.2</v>
      </c>
      <c r="J14" s="250">
        <f>IF(COUNT($A14:$A$55)&gt;=J$1,J$2,ROUND(J$57-J$5-(J$4*COUNT($A14:$A$55)),2))</f>
        <v>0.2</v>
      </c>
      <c r="K14" s="250">
        <f>IF(COUNT($A14:$A$55)&gt;=K$1,K$2,ROUND(K$57-K$5-(K$4*COUNT($A14:$A$55)),2))</f>
        <v>0.2</v>
      </c>
      <c r="L14" s="250">
        <f>IF(COUNT($A14:$A$55)&gt;=L$1,L$2,ROUND(L$57-L$5-(L$4*COUNT($A14:$A$55)),2))</f>
        <v>0.2</v>
      </c>
      <c r="M14" s="250">
        <f>IF(COUNT($A14:$A$55)&gt;=M$1,M$2,ROUND(M$57-M$5-(M$4*COUNT($A14:$A$55)),2))</f>
        <v>0.2</v>
      </c>
      <c r="N14" s="250">
        <f>IF(COUNT($A14:$A$55)&gt;=N$1,N$2,ROUND(N$57-N$5-(N$4*COUNT($A14:$A$55)),2))</f>
        <v>0.2</v>
      </c>
      <c r="O14" s="250">
        <f>IF(COUNT($A14:$A$55)&gt;=O$1,O$2,ROUND(O$57-O$5-(O$4*COUNT($A14:$A$55)),2))</f>
        <v>0.2</v>
      </c>
      <c r="P14" s="250">
        <f>IF(COUNT($A14:$A$55)&gt;=P$1,P$2,ROUND(P$57-P$5-(P$4*COUNT($A14:$A$55)),2))</f>
        <v>0.2</v>
      </c>
      <c r="Q14" s="250">
        <f>IF(COUNT($A14:$A$55)&gt;=Q$1,Q$2,ROUND(Q$57-Q$5-(Q$4*COUNT($A14:$A$55)),2))</f>
        <v>0.2</v>
      </c>
      <c r="R14" s="250">
        <f>IF(COUNT($A14:$A$55)&gt;=R$1,R$2,ROUND(R$57-R$5-(R$4*COUNT($A14:$A$55)),2))</f>
        <v>0.2</v>
      </c>
      <c r="S14" s="250">
        <f>IF(COUNT($A14:$A$55)&gt;=S$1,S$2,ROUND(S$57-S$5-(S$4*COUNT($A14:$A$55)),2))</f>
        <v>0.15</v>
      </c>
      <c r="T14" s="274">
        <f t="shared" si="3"/>
        <v>0.31</v>
      </c>
      <c r="U14" s="250">
        <v>0.1</v>
      </c>
      <c r="V14" s="274">
        <v>0.1</v>
      </c>
      <c r="W14" s="275">
        <v>0.1</v>
      </c>
      <c r="X14" s="276">
        <v>0.38</v>
      </c>
      <c r="Y14" s="272">
        <f t="shared" si="5"/>
        <v>1982</v>
      </c>
      <c r="Z14" s="255"/>
      <c r="AA14" s="249">
        <v>8</v>
      </c>
      <c r="AB14" s="249">
        <v>7</v>
      </c>
      <c r="AC14" s="255" t="s">
        <v>798</v>
      </c>
      <c r="AE14" s="256" t="s">
        <v>805</v>
      </c>
    </row>
    <row r="15" spans="1:31" s="256" customFormat="1" ht="15.75">
      <c r="A15" s="272">
        <f t="shared" si="4"/>
        <v>1983</v>
      </c>
      <c r="B15" s="250">
        <f>IF(COUNT($A15:$A$55)&gt;=B$1,B$2,ROUND(B$57-B$5-(B$4*COUNT($A15:$A$55)),2))</f>
        <v>0.1</v>
      </c>
      <c r="C15" s="273">
        <f>IF(COUNT($A15:$A$55)&gt;=C$1,C$2,ROUND(C$57-C$5-(C$4*COUNT($A15:$A$55)),2))</f>
        <v>0.13</v>
      </c>
      <c r="D15" s="250">
        <f>IF(COUNT($A15:$A$55)&gt;=D$1,D$2,ROUND(D$57-D$5-(D$4*COUNT($A15:$A$55)),2))</f>
        <v>0.14000000000000001</v>
      </c>
      <c r="E15" s="250">
        <f>IF(COUNT($A15:$A$55)&gt;=E$1,E$2,ROUND(E$57-E$5-(E$4*COUNT($A15:$A$55)),2))</f>
        <v>0.2</v>
      </c>
      <c r="F15" s="250">
        <f>IF(COUNT($A15:$A$55)&gt;=F$1,F$2,ROUND(F$57-F$5-(F$4*COUNT($A15:$A$55)),2))</f>
        <v>0.2</v>
      </c>
      <c r="G15" s="250">
        <f>IF(COUNT($A15:$A$55)&gt;=G$1,G$2,ROUND(G$57-G$5-(G$4*COUNT($A15:$A$55)),2))</f>
        <v>0.5</v>
      </c>
      <c r="H15" s="250">
        <f>IF(COUNT($A15:$A$55)&gt;=H$1,H$2,ROUND(H$57-H$5-(H$4*COUNT($A15:$A$55)),2))</f>
        <v>0.2</v>
      </c>
      <c r="I15" s="250">
        <f>IF(COUNT($A15:$A$55)&gt;=I$1,I$2,ROUND(I$57-I$5-(I$4*COUNT($A15:$A$55)),2))</f>
        <v>0.2</v>
      </c>
      <c r="J15" s="250">
        <f>IF(COUNT($A15:$A$55)&gt;=J$1,J$2,ROUND(J$57-J$5-(J$4*COUNT($A15:$A$55)),2))</f>
        <v>0.2</v>
      </c>
      <c r="K15" s="250">
        <f>IF(COUNT($A15:$A$55)&gt;=K$1,K$2,ROUND(K$57-K$5-(K$4*COUNT($A15:$A$55)),2))</f>
        <v>0.2</v>
      </c>
      <c r="L15" s="250">
        <f>IF(COUNT($A15:$A$55)&gt;=L$1,L$2,ROUND(L$57-L$5-(L$4*COUNT($A15:$A$55)),2))</f>
        <v>0.2</v>
      </c>
      <c r="M15" s="250">
        <f>IF(COUNT($A15:$A$55)&gt;=M$1,M$2,ROUND(M$57-M$5-(M$4*COUNT($A15:$A$55)),2))</f>
        <v>0.2</v>
      </c>
      <c r="N15" s="250">
        <f>IF(COUNT($A15:$A$55)&gt;=N$1,N$2,ROUND(N$57-N$5-(N$4*COUNT($A15:$A$55)),2))</f>
        <v>0.2</v>
      </c>
      <c r="O15" s="250">
        <f>IF(COUNT($A15:$A$55)&gt;=O$1,O$2,ROUND(O$57-O$5-(O$4*COUNT($A15:$A$55)),2))</f>
        <v>0.2</v>
      </c>
      <c r="P15" s="250">
        <f>IF(COUNT($A15:$A$55)&gt;=P$1,P$2,ROUND(P$57-P$5-(P$4*COUNT($A15:$A$55)),2))</f>
        <v>0.2</v>
      </c>
      <c r="Q15" s="250">
        <f>IF(COUNT($A15:$A$55)&gt;=Q$1,Q$2,ROUND(Q$57-Q$5-(Q$4*COUNT($A15:$A$55)),2))</f>
        <v>0.2</v>
      </c>
      <c r="R15" s="250">
        <f>IF(COUNT($A15:$A$55)&gt;=R$1,R$2,ROUND(R$57-R$5-(R$4*COUNT($A15:$A$55)),2))</f>
        <v>0.2</v>
      </c>
      <c r="S15" s="250">
        <f>IF(COUNT($A15:$A$55)&gt;=S$1,S$2,ROUND(S$57-S$5-(S$4*COUNT($A15:$A$55)),2))</f>
        <v>0.15</v>
      </c>
      <c r="T15" s="274">
        <f t="shared" si="3"/>
        <v>0.31</v>
      </c>
      <c r="U15" s="250">
        <v>0.1</v>
      </c>
      <c r="V15" s="274">
        <v>0.1</v>
      </c>
      <c r="W15" s="275">
        <v>0.1</v>
      </c>
      <c r="X15" s="276">
        <v>0.38</v>
      </c>
      <c r="Y15" s="272">
        <f t="shared" si="5"/>
        <v>1983</v>
      </c>
      <c r="Z15" s="255"/>
      <c r="AA15" s="249">
        <v>9</v>
      </c>
      <c r="AB15" s="249">
        <v>8</v>
      </c>
      <c r="AC15" s="255" t="s">
        <v>798</v>
      </c>
      <c r="AE15" s="256" t="s">
        <v>806</v>
      </c>
    </row>
    <row r="16" spans="1:31" s="256" customFormat="1" ht="15.75">
      <c r="A16" s="272">
        <f t="shared" si="4"/>
        <v>1984</v>
      </c>
      <c r="B16" s="250">
        <f>IF(COUNT($A16:$A$55)&gt;=B$1,B$2,ROUND(B$57-B$5-(B$4*COUNT($A16:$A$55)),2))</f>
        <v>0.1</v>
      </c>
      <c r="C16" s="273">
        <f>IF(COUNT($A16:$A$55)&gt;=C$1,C$2,ROUND(C$57-C$5-(C$4*COUNT($A16:$A$55)),2))</f>
        <v>0.13</v>
      </c>
      <c r="D16" s="250">
        <f>IF(COUNT($A16:$A$55)&gt;=D$1,D$2,ROUND(D$57-D$5-(D$4*COUNT($A16:$A$55)),2))</f>
        <v>0.14000000000000001</v>
      </c>
      <c r="E16" s="250">
        <f>IF(COUNT($A16:$A$55)&gt;=E$1,E$2,ROUND(E$57-E$5-(E$4*COUNT($A16:$A$55)),2))</f>
        <v>0.2</v>
      </c>
      <c r="F16" s="250">
        <f>IF(COUNT($A16:$A$55)&gt;=F$1,F$2,ROUND(F$57-F$5-(F$4*COUNT($A16:$A$55)),2))</f>
        <v>0.2</v>
      </c>
      <c r="G16" s="250">
        <f>IF(COUNT($A16:$A$55)&gt;=G$1,G$2,ROUND(G$57-G$5-(G$4*COUNT($A16:$A$55)),2))</f>
        <v>0.5</v>
      </c>
      <c r="H16" s="250">
        <f>IF(COUNT($A16:$A$55)&gt;=H$1,H$2,ROUND(H$57-H$5-(H$4*COUNT($A16:$A$55)),2))</f>
        <v>0.2</v>
      </c>
      <c r="I16" s="250">
        <f>IF(COUNT($A16:$A$55)&gt;=I$1,I$2,ROUND(I$57-I$5-(I$4*COUNT($A16:$A$55)),2))</f>
        <v>0.2</v>
      </c>
      <c r="J16" s="250">
        <f>IF(COUNT($A16:$A$55)&gt;=J$1,J$2,ROUND(J$57-J$5-(J$4*COUNT($A16:$A$55)),2))</f>
        <v>0.2</v>
      </c>
      <c r="K16" s="250">
        <f>IF(COUNT($A16:$A$55)&gt;=K$1,K$2,ROUND(K$57-K$5-(K$4*COUNT($A16:$A$55)),2))</f>
        <v>0.2</v>
      </c>
      <c r="L16" s="250">
        <f>IF(COUNT($A16:$A$55)&gt;=L$1,L$2,ROUND(L$57-L$5-(L$4*COUNT($A16:$A$55)),2))</f>
        <v>0.2</v>
      </c>
      <c r="M16" s="250">
        <f>IF(COUNT($A16:$A$55)&gt;=M$1,M$2,ROUND(M$57-M$5-(M$4*COUNT($A16:$A$55)),2))</f>
        <v>0.2</v>
      </c>
      <c r="N16" s="250">
        <f>IF(COUNT($A16:$A$55)&gt;=N$1,N$2,ROUND(N$57-N$5-(N$4*COUNT($A16:$A$55)),2))</f>
        <v>0.2</v>
      </c>
      <c r="O16" s="250">
        <f>IF(COUNT($A16:$A$55)&gt;=O$1,O$2,ROUND(O$57-O$5-(O$4*COUNT($A16:$A$55)),2))</f>
        <v>0.2</v>
      </c>
      <c r="P16" s="250">
        <f>IF(COUNT($A16:$A$55)&gt;=P$1,P$2,ROUND(P$57-P$5-(P$4*COUNT($A16:$A$55)),2))</f>
        <v>0.2</v>
      </c>
      <c r="Q16" s="250">
        <f>IF(COUNT($A16:$A$55)&gt;=Q$1,Q$2,ROUND(Q$57-Q$5-(Q$4*COUNT($A16:$A$55)),2))</f>
        <v>0.2</v>
      </c>
      <c r="R16" s="250">
        <f>IF(COUNT($A16:$A$55)&gt;=R$1,R$2,ROUND(R$57-R$5-(R$4*COUNT($A16:$A$55)),2))</f>
        <v>0.2</v>
      </c>
      <c r="S16" s="250">
        <f>IF(COUNT($A16:$A$55)&gt;=S$1,S$2,ROUND(S$57-S$5-(S$4*COUNT($A16:$A$55)),2))</f>
        <v>0.15</v>
      </c>
      <c r="T16" s="274">
        <f t="shared" si="3"/>
        <v>0.31</v>
      </c>
      <c r="U16" s="250">
        <v>0.1</v>
      </c>
      <c r="V16" s="274">
        <v>0.1</v>
      </c>
      <c r="W16" s="275">
        <v>0.1</v>
      </c>
      <c r="X16" s="276">
        <v>0.38</v>
      </c>
      <c r="Y16" s="272">
        <f t="shared" si="5"/>
        <v>1984</v>
      </c>
      <c r="Z16" s="255"/>
      <c r="AA16" s="249">
        <v>10</v>
      </c>
      <c r="AB16" s="249">
        <v>9</v>
      </c>
      <c r="AC16" s="255" t="s">
        <v>798</v>
      </c>
      <c r="AE16" s="256" t="s">
        <v>807</v>
      </c>
    </row>
    <row r="17" spans="1:31" s="256" customFormat="1" ht="15.75">
      <c r="A17" s="272">
        <f t="shared" si="4"/>
        <v>1985</v>
      </c>
      <c r="B17" s="250">
        <f>IF(COUNT($A17:$A$55)&gt;=B$1,B$2,ROUND(B$57-B$5-(B$4*COUNT($A17:$A$55)),2))</f>
        <v>0.1</v>
      </c>
      <c r="C17" s="273">
        <f>IF(COUNT($A17:$A$55)&gt;=C$1,C$2,ROUND(C$57-C$5-(C$4*COUNT($A17:$A$55)),2))</f>
        <v>0.13</v>
      </c>
      <c r="D17" s="250">
        <f>IF(COUNT($A17:$A$55)&gt;=D$1,D$2,ROUND(D$57-D$5-(D$4*COUNT($A17:$A$55)),2))</f>
        <v>0.14000000000000001</v>
      </c>
      <c r="E17" s="250">
        <f>IF(COUNT($A17:$A$55)&gt;=E$1,E$2,ROUND(E$57-E$5-(E$4*COUNT($A17:$A$55)),2))</f>
        <v>0.2</v>
      </c>
      <c r="F17" s="250">
        <f>IF(COUNT($A17:$A$55)&gt;=F$1,F$2,ROUND(F$57-F$5-(F$4*COUNT($A17:$A$55)),2))</f>
        <v>0.2</v>
      </c>
      <c r="G17" s="250">
        <f>IF(COUNT($A17:$A$55)&gt;=G$1,G$2,ROUND(G$57-G$5-(G$4*COUNT($A17:$A$55)),2))</f>
        <v>0.5</v>
      </c>
      <c r="H17" s="250">
        <f>IF(COUNT($A17:$A$55)&gt;=H$1,H$2,ROUND(H$57-H$5-(H$4*COUNT($A17:$A$55)),2))</f>
        <v>0.2</v>
      </c>
      <c r="I17" s="250">
        <f>IF(COUNT($A17:$A$55)&gt;=I$1,I$2,ROUND(I$57-I$5-(I$4*COUNT($A17:$A$55)),2))</f>
        <v>0.2</v>
      </c>
      <c r="J17" s="250">
        <f>IF(COUNT($A17:$A$55)&gt;=J$1,J$2,ROUND(J$57-J$5-(J$4*COUNT($A17:$A$55)),2))</f>
        <v>0.2</v>
      </c>
      <c r="K17" s="250">
        <f>IF(COUNT($A17:$A$55)&gt;=K$1,K$2,ROUND(K$57-K$5-(K$4*COUNT($A17:$A$55)),2))</f>
        <v>0.2</v>
      </c>
      <c r="L17" s="250">
        <f>IF(COUNT($A17:$A$55)&gt;=L$1,L$2,ROUND(L$57-L$5-(L$4*COUNT($A17:$A$55)),2))</f>
        <v>0.2</v>
      </c>
      <c r="M17" s="250">
        <f>IF(COUNT($A17:$A$55)&gt;=M$1,M$2,ROUND(M$57-M$5-(M$4*COUNT($A17:$A$55)),2))</f>
        <v>0.2</v>
      </c>
      <c r="N17" s="250">
        <f>IF(COUNT($A17:$A$55)&gt;=N$1,N$2,ROUND(N$57-N$5-(N$4*COUNT($A17:$A$55)),2))</f>
        <v>0.2</v>
      </c>
      <c r="O17" s="250">
        <f>IF(COUNT($A17:$A$55)&gt;=O$1,O$2,ROUND(O$57-O$5-(O$4*COUNT($A17:$A$55)),2))</f>
        <v>0.2</v>
      </c>
      <c r="P17" s="250">
        <f>IF(COUNT($A17:$A$55)&gt;=P$1,P$2,ROUND(P$57-P$5-(P$4*COUNT($A17:$A$55)),2))</f>
        <v>0.2</v>
      </c>
      <c r="Q17" s="250">
        <f>IF(COUNT($A17:$A$55)&gt;=Q$1,Q$2,ROUND(Q$57-Q$5-(Q$4*COUNT($A17:$A$55)),2))</f>
        <v>0.2</v>
      </c>
      <c r="R17" s="250">
        <f>IF(COUNT($A17:$A$55)&gt;=R$1,R$2,ROUND(R$57-R$5-(R$4*COUNT($A17:$A$55)),2))</f>
        <v>0.2</v>
      </c>
      <c r="S17" s="250">
        <f>IF(COUNT($A17:$A$55)&gt;=S$1,S$2,ROUND(S$57-S$5-(S$4*COUNT($A17:$A$55)),2))</f>
        <v>0.15</v>
      </c>
      <c r="T17" s="274">
        <f t="shared" si="3"/>
        <v>0.31</v>
      </c>
      <c r="U17" s="250">
        <v>0.1</v>
      </c>
      <c r="V17" s="274">
        <v>0.1</v>
      </c>
      <c r="W17" s="275">
        <v>0.1</v>
      </c>
      <c r="X17" s="276">
        <v>0.38</v>
      </c>
      <c r="Y17" s="272">
        <f t="shared" si="5"/>
        <v>1985</v>
      </c>
      <c r="Z17" s="255"/>
      <c r="AA17" s="249">
        <v>11</v>
      </c>
      <c r="AB17" s="249">
        <v>10</v>
      </c>
      <c r="AC17" s="255" t="s">
        <v>798</v>
      </c>
      <c r="AE17" s="256" t="s">
        <v>808</v>
      </c>
    </row>
    <row r="18" spans="1:31" s="256" customFormat="1" ht="15.75">
      <c r="A18" s="272">
        <f t="shared" si="4"/>
        <v>1986</v>
      </c>
      <c r="B18" s="250">
        <f>IF(COUNT($A18:$A$55)&gt;=B$1,B$2,ROUND(B$57-B$5-(B$4*COUNT($A18:$A$55)),2))</f>
        <v>0.1</v>
      </c>
      <c r="C18" s="273">
        <f>IF(COUNT($A18:$A$55)&gt;=C$1,C$2,ROUND(C$57-C$5-(C$4*COUNT($A18:$A$55)),2))</f>
        <v>0.13</v>
      </c>
      <c r="D18" s="250">
        <f>IF(COUNT($A18:$A$55)&gt;=D$1,D$2,ROUND(D$57-D$5-(D$4*COUNT($A18:$A$55)),2))</f>
        <v>0.14000000000000001</v>
      </c>
      <c r="E18" s="250">
        <f>IF(COUNT($A18:$A$55)&gt;=E$1,E$2,ROUND(E$57-E$5-(E$4*COUNT($A18:$A$55)),2))</f>
        <v>0.2</v>
      </c>
      <c r="F18" s="250">
        <f>IF(COUNT($A18:$A$55)&gt;=F$1,F$2,ROUND(F$57-F$5-(F$4*COUNT($A18:$A$55)),2))</f>
        <v>0.2</v>
      </c>
      <c r="G18" s="250">
        <f>IF(COUNT($A18:$A$55)&gt;=G$1,G$2,ROUND(G$57-G$5-(G$4*COUNT($A18:$A$55)),2))</f>
        <v>0.5</v>
      </c>
      <c r="H18" s="250">
        <f>IF(COUNT($A18:$A$55)&gt;=H$1,H$2,ROUND(H$57-H$5-(H$4*COUNT($A18:$A$55)),2))</f>
        <v>0.2</v>
      </c>
      <c r="I18" s="250">
        <f>IF(COUNT($A18:$A$55)&gt;=I$1,I$2,ROUND(I$57-I$5-(I$4*COUNT($A18:$A$55)),2))</f>
        <v>0.2</v>
      </c>
      <c r="J18" s="250">
        <f>IF(COUNT($A18:$A$55)&gt;=J$1,J$2,ROUND(J$57-J$5-(J$4*COUNT($A18:$A$55)),2))</f>
        <v>0.2</v>
      </c>
      <c r="K18" s="250">
        <f>IF(COUNT($A18:$A$55)&gt;=K$1,K$2,ROUND(K$57-K$5-(K$4*COUNT($A18:$A$55)),2))</f>
        <v>0.2</v>
      </c>
      <c r="L18" s="250">
        <f>IF(COUNT($A18:$A$55)&gt;=L$1,L$2,ROUND(L$57-L$5-(L$4*COUNT($A18:$A$55)),2))</f>
        <v>0.2</v>
      </c>
      <c r="M18" s="250">
        <f>IF(COUNT($A18:$A$55)&gt;=M$1,M$2,ROUND(M$57-M$5-(M$4*COUNT($A18:$A$55)),2))</f>
        <v>0.2</v>
      </c>
      <c r="N18" s="250">
        <f>IF(COUNT($A18:$A$55)&gt;=N$1,N$2,ROUND(N$57-N$5-(N$4*COUNT($A18:$A$55)),2))</f>
        <v>0.2</v>
      </c>
      <c r="O18" s="250">
        <f>IF(COUNT($A18:$A$55)&gt;=O$1,O$2,ROUND(O$57-O$5-(O$4*COUNT($A18:$A$55)),2))</f>
        <v>0.2</v>
      </c>
      <c r="P18" s="250">
        <f>IF(COUNT($A18:$A$55)&gt;=P$1,P$2,ROUND(P$57-P$5-(P$4*COUNT($A18:$A$55)),2))</f>
        <v>0.2</v>
      </c>
      <c r="Q18" s="250">
        <f>IF(COUNT($A18:$A$55)&gt;=Q$1,Q$2,ROUND(Q$57-Q$5-(Q$4*COUNT($A18:$A$55)),2))</f>
        <v>0.2</v>
      </c>
      <c r="R18" s="250">
        <f>IF(COUNT($A18:$A$55)&gt;=R$1,R$2,ROUND(R$57-R$5-(R$4*COUNT($A18:$A$55)),2))</f>
        <v>0.2</v>
      </c>
      <c r="S18" s="250">
        <f>IF(COUNT($A18:$A$55)&gt;=S$1,S$2,ROUND(S$57-S$5-(S$4*COUNT($A18:$A$55)),2))</f>
        <v>0.15</v>
      </c>
      <c r="T18" s="274">
        <f t="shared" si="3"/>
        <v>0.31</v>
      </c>
      <c r="U18" s="250">
        <v>0.1</v>
      </c>
      <c r="V18" s="274">
        <v>0.1</v>
      </c>
      <c r="W18" s="275">
        <v>0.1</v>
      </c>
      <c r="X18" s="276">
        <v>0.38</v>
      </c>
      <c r="Y18" s="272">
        <f t="shared" si="5"/>
        <v>1986</v>
      </c>
      <c r="Z18" s="255"/>
      <c r="AA18" s="249">
        <v>12</v>
      </c>
      <c r="AB18" s="249">
        <v>11</v>
      </c>
      <c r="AC18" s="255" t="s">
        <v>798</v>
      </c>
      <c r="AE18" s="256" t="s">
        <v>809</v>
      </c>
    </row>
    <row r="19" spans="1:31" s="256" customFormat="1" ht="15.75">
      <c r="A19" s="272">
        <f t="shared" si="4"/>
        <v>1987</v>
      </c>
      <c r="B19" s="250">
        <f>IF(COUNT($A19:$A$55)&gt;=B$1,B$2,ROUND(B$57-B$5-(B$4*COUNT($A19:$A$55)),2))</f>
        <v>0.1</v>
      </c>
      <c r="C19" s="273">
        <f>IF(COUNT($A19:$A$55)&gt;=C$1,C$2,ROUND(C$57-C$5-(C$4*COUNT($A19:$A$55)),2))</f>
        <v>0.13</v>
      </c>
      <c r="D19" s="250">
        <f>IF(COUNT($A19:$A$55)&gt;=D$1,D$2,ROUND(D$57-D$5-(D$4*COUNT($A19:$A$55)),2))</f>
        <v>0.14000000000000001</v>
      </c>
      <c r="E19" s="250">
        <f>IF(COUNT($A19:$A$55)&gt;=E$1,E$2,ROUND(E$57-E$5-(E$4*COUNT($A19:$A$55)),2))</f>
        <v>0.2</v>
      </c>
      <c r="F19" s="250">
        <f>IF(COUNT($A19:$A$55)&gt;=F$1,F$2,ROUND(F$57-F$5-(F$4*COUNT($A19:$A$55)),2))</f>
        <v>0.2</v>
      </c>
      <c r="G19" s="250">
        <f>IF(COUNT($A19:$A$55)&gt;=G$1,G$2,ROUND(G$57-G$5-(G$4*COUNT($A19:$A$55)),2))</f>
        <v>0.5</v>
      </c>
      <c r="H19" s="250">
        <f>IF(COUNT($A19:$A$55)&gt;=H$1,H$2,ROUND(H$57-H$5-(H$4*COUNT($A19:$A$55)),2))</f>
        <v>0.2</v>
      </c>
      <c r="I19" s="250">
        <f>IF(COUNT($A19:$A$55)&gt;=I$1,I$2,ROUND(I$57-I$5-(I$4*COUNT($A19:$A$55)),2))</f>
        <v>0.2</v>
      </c>
      <c r="J19" s="250">
        <f>IF(COUNT($A19:$A$55)&gt;=J$1,J$2,ROUND(J$57-J$5-(J$4*COUNT($A19:$A$55)),2))</f>
        <v>0.2</v>
      </c>
      <c r="K19" s="250">
        <f>IF(COUNT($A19:$A$55)&gt;=K$1,K$2,ROUND(K$57-K$5-(K$4*COUNT($A19:$A$55)),2))</f>
        <v>0.2</v>
      </c>
      <c r="L19" s="250">
        <f>IF(COUNT($A19:$A$55)&gt;=L$1,L$2,ROUND(L$57-L$5-(L$4*COUNT($A19:$A$55)),2))</f>
        <v>0.2</v>
      </c>
      <c r="M19" s="250">
        <f>IF(COUNT($A19:$A$55)&gt;=M$1,M$2,ROUND(M$57-M$5-(M$4*COUNT($A19:$A$55)),2))</f>
        <v>0.2</v>
      </c>
      <c r="N19" s="250">
        <f>IF(COUNT($A19:$A$55)&gt;=N$1,N$2,ROUND(N$57-N$5-(N$4*COUNT($A19:$A$55)),2))</f>
        <v>0.2</v>
      </c>
      <c r="O19" s="250">
        <f>IF(COUNT($A19:$A$55)&gt;=O$1,O$2,ROUND(O$57-O$5-(O$4*COUNT($A19:$A$55)),2))</f>
        <v>0.2</v>
      </c>
      <c r="P19" s="250">
        <f>IF(COUNT($A19:$A$55)&gt;=P$1,P$2,ROUND(P$57-P$5-(P$4*COUNT($A19:$A$55)),2))</f>
        <v>0.2</v>
      </c>
      <c r="Q19" s="250">
        <f>IF(COUNT($A19:$A$55)&gt;=Q$1,Q$2,ROUND(Q$57-Q$5-(Q$4*COUNT($A19:$A$55)),2))</f>
        <v>0.2</v>
      </c>
      <c r="R19" s="250">
        <f>IF(COUNT($A19:$A$55)&gt;=R$1,R$2,ROUND(R$57-R$5-(R$4*COUNT($A19:$A$55)),2))</f>
        <v>0.2</v>
      </c>
      <c r="S19" s="250">
        <f>IF(COUNT($A19:$A$55)&gt;=S$1,S$2,ROUND(S$57-S$5-(S$4*COUNT($A19:$A$55)),2))</f>
        <v>0.15</v>
      </c>
      <c r="T19" s="274">
        <f t="shared" si="3"/>
        <v>0.31</v>
      </c>
      <c r="U19" s="250">
        <v>0.1</v>
      </c>
      <c r="V19" s="274">
        <v>0.1</v>
      </c>
      <c r="W19" s="275">
        <v>0.1</v>
      </c>
      <c r="X19" s="276">
        <v>0.38</v>
      </c>
      <c r="Y19" s="272">
        <f t="shared" si="5"/>
        <v>1987</v>
      </c>
      <c r="Z19" s="255"/>
      <c r="AA19" s="249">
        <v>13</v>
      </c>
      <c r="AB19" s="249">
        <v>12</v>
      </c>
      <c r="AC19" s="255" t="s">
        <v>798</v>
      </c>
      <c r="AE19" s="256" t="s">
        <v>810</v>
      </c>
    </row>
    <row r="20" spans="1:31" s="256" customFormat="1" ht="15.75">
      <c r="A20" s="272">
        <f t="shared" si="4"/>
        <v>1988</v>
      </c>
      <c r="B20" s="250">
        <f>IF(COUNT($A20:$A$55)&gt;=B$1,B$2,ROUND(B$57-B$5-(B$4*COUNT($A20:$A$55)),2))</f>
        <v>0.1</v>
      </c>
      <c r="C20" s="273">
        <f>IF(COUNT($A20:$A$55)&gt;=C$1,C$2,ROUND(C$57-C$5-(C$4*COUNT($A20:$A$55)),2))</f>
        <v>0.13</v>
      </c>
      <c r="D20" s="250">
        <f>IF(COUNT($A20:$A$55)&gt;=D$1,D$2,ROUND(D$57-D$5-(D$4*COUNT($A20:$A$55)),2))</f>
        <v>0.14000000000000001</v>
      </c>
      <c r="E20" s="250">
        <f>IF(COUNT($A20:$A$55)&gt;=E$1,E$2,ROUND(E$57-E$5-(E$4*COUNT($A20:$A$55)),2))</f>
        <v>0.2</v>
      </c>
      <c r="F20" s="250">
        <f>IF(COUNT($A20:$A$55)&gt;=F$1,F$2,ROUND(F$57-F$5-(F$4*COUNT($A20:$A$55)),2))</f>
        <v>0.2</v>
      </c>
      <c r="G20" s="250">
        <f>IF(COUNT($A20:$A$55)&gt;=G$1,G$2,ROUND(G$57-G$5-(G$4*COUNT($A20:$A$55)),2))</f>
        <v>0.5</v>
      </c>
      <c r="H20" s="250">
        <f>IF(COUNT($A20:$A$55)&gt;=H$1,H$2,ROUND(H$57-H$5-(H$4*COUNT($A20:$A$55)),2))</f>
        <v>0.2</v>
      </c>
      <c r="I20" s="250">
        <f>IF(COUNT($A20:$A$55)&gt;=I$1,I$2,ROUND(I$57-I$5-(I$4*COUNT($A20:$A$55)),2))</f>
        <v>0.2</v>
      </c>
      <c r="J20" s="250">
        <f>IF(COUNT($A20:$A$55)&gt;=J$1,J$2,ROUND(J$57-J$5-(J$4*COUNT($A20:$A$55)),2))</f>
        <v>0.2</v>
      </c>
      <c r="K20" s="250">
        <f>IF(COUNT($A20:$A$55)&gt;=K$1,K$2,ROUND(K$57-K$5-(K$4*COUNT($A20:$A$55)),2))</f>
        <v>0.2</v>
      </c>
      <c r="L20" s="250">
        <f>IF(COUNT($A20:$A$55)&gt;=L$1,L$2,ROUND(L$57-L$5-(L$4*COUNT($A20:$A$55)),2))</f>
        <v>0.2</v>
      </c>
      <c r="M20" s="250">
        <f>IF(COUNT($A20:$A$55)&gt;=M$1,M$2,ROUND(M$57-M$5-(M$4*COUNT($A20:$A$55)),2))</f>
        <v>0.2</v>
      </c>
      <c r="N20" s="250">
        <f>IF(COUNT($A20:$A$55)&gt;=N$1,N$2,ROUND(N$57-N$5-(N$4*COUNT($A20:$A$55)),2))</f>
        <v>0.2</v>
      </c>
      <c r="O20" s="250">
        <f>IF(COUNT($A20:$A$55)&gt;=O$1,O$2,ROUND(O$57-O$5-(O$4*COUNT($A20:$A$55)),2))</f>
        <v>0.2</v>
      </c>
      <c r="P20" s="250">
        <f>IF(COUNT($A20:$A$55)&gt;=P$1,P$2,ROUND(P$57-P$5-(P$4*COUNT($A20:$A$55)),2))</f>
        <v>0.2</v>
      </c>
      <c r="Q20" s="250">
        <f>IF(COUNT($A20:$A$55)&gt;=Q$1,Q$2,ROUND(Q$57-Q$5-(Q$4*COUNT($A20:$A$55)),2))</f>
        <v>0.2</v>
      </c>
      <c r="R20" s="250">
        <f>IF(COUNT($A20:$A$55)&gt;=R$1,R$2,ROUND(R$57-R$5-(R$4*COUNT($A20:$A$55)),2))</f>
        <v>0.2</v>
      </c>
      <c r="S20" s="250">
        <f>IF(COUNT($A20:$A$55)&gt;=S$1,S$2,ROUND(S$57-S$5-(S$4*COUNT($A20:$A$55)),2))</f>
        <v>0.15</v>
      </c>
      <c r="T20" s="274">
        <f t="shared" si="3"/>
        <v>0.31</v>
      </c>
      <c r="U20" s="250">
        <v>0.1</v>
      </c>
      <c r="V20" s="274">
        <v>0.1</v>
      </c>
      <c r="W20" s="275">
        <v>0.1</v>
      </c>
      <c r="X20" s="276">
        <v>0.38</v>
      </c>
      <c r="Y20" s="272">
        <f t="shared" si="5"/>
        <v>1988</v>
      </c>
      <c r="Z20" s="255"/>
      <c r="AA20" s="249">
        <v>14</v>
      </c>
      <c r="AB20" s="249">
        <v>13</v>
      </c>
      <c r="AC20" s="255" t="s">
        <v>798</v>
      </c>
      <c r="AE20" s="256" t="s">
        <v>811</v>
      </c>
    </row>
    <row r="21" spans="1:31" s="256" customFormat="1" ht="15.75">
      <c r="A21" s="272">
        <f t="shared" si="4"/>
        <v>1989</v>
      </c>
      <c r="B21" s="250">
        <f>IF(COUNT($A21:$A$55)&gt;=B$1,B$2,ROUND(B$57-B$5-(B$4*COUNT($A21:$A$55)),2))</f>
        <v>0.1</v>
      </c>
      <c r="C21" s="273">
        <f>IF(COUNT($A21:$A$55)&gt;=C$1,C$2,ROUND(C$57-C$5-(C$4*COUNT($A21:$A$55)),2))</f>
        <v>0.13</v>
      </c>
      <c r="D21" s="250">
        <f>IF(COUNT($A21:$A$55)&gt;=D$1,D$2,ROUND(D$57-D$5-(D$4*COUNT($A21:$A$55)),2))</f>
        <v>0.14000000000000001</v>
      </c>
      <c r="E21" s="250">
        <f>IF(COUNT($A21:$A$55)&gt;=E$1,E$2,ROUND(E$57-E$5-(E$4*COUNT($A21:$A$55)),2))</f>
        <v>0.2</v>
      </c>
      <c r="F21" s="250">
        <f>IF(COUNT($A21:$A$55)&gt;=F$1,F$2,ROUND(F$57-F$5-(F$4*COUNT($A21:$A$55)),2))</f>
        <v>0.2</v>
      </c>
      <c r="G21" s="250">
        <f>IF(COUNT($A21:$A$55)&gt;=G$1,G$2,ROUND(G$57-G$5-(G$4*COUNT($A21:$A$55)),2))</f>
        <v>0.5</v>
      </c>
      <c r="H21" s="250">
        <f>IF(COUNT($A21:$A$55)&gt;=H$1,H$2,ROUND(H$57-H$5-(H$4*COUNT($A21:$A$55)),2))</f>
        <v>0.2</v>
      </c>
      <c r="I21" s="250">
        <f>IF(COUNT($A21:$A$55)&gt;=I$1,I$2,ROUND(I$57-I$5-(I$4*COUNT($A21:$A$55)),2))</f>
        <v>0.2</v>
      </c>
      <c r="J21" s="250">
        <f>IF(COUNT($A21:$A$55)&gt;=J$1,J$2,ROUND(J$57-J$5-(J$4*COUNT($A21:$A$55)),2))</f>
        <v>0.2</v>
      </c>
      <c r="K21" s="250">
        <f>IF(COUNT($A21:$A$55)&gt;=K$1,K$2,ROUND(K$57-K$5-(K$4*COUNT($A21:$A$55)),2))</f>
        <v>0.2</v>
      </c>
      <c r="L21" s="250">
        <f>IF(COUNT($A21:$A$55)&gt;=L$1,L$2,ROUND(L$57-L$5-(L$4*COUNT($A21:$A$55)),2))</f>
        <v>0.2</v>
      </c>
      <c r="M21" s="250">
        <f>IF(COUNT($A21:$A$55)&gt;=M$1,M$2,ROUND(M$57-M$5-(M$4*COUNT($A21:$A$55)),2))</f>
        <v>0.2</v>
      </c>
      <c r="N21" s="250">
        <f>IF(COUNT($A21:$A$55)&gt;=N$1,N$2,ROUND(N$57-N$5-(N$4*COUNT($A21:$A$55)),2))</f>
        <v>0.2</v>
      </c>
      <c r="O21" s="250">
        <f>IF(COUNT($A21:$A$55)&gt;=O$1,O$2,ROUND(O$57-O$5-(O$4*COUNT($A21:$A$55)),2))</f>
        <v>0.2</v>
      </c>
      <c r="P21" s="250">
        <f>IF(COUNT($A21:$A$55)&gt;=P$1,P$2,ROUND(P$57-P$5-(P$4*COUNT($A21:$A$55)),2))</f>
        <v>0.2</v>
      </c>
      <c r="Q21" s="250">
        <f>IF(COUNT($A21:$A$55)&gt;=Q$1,Q$2,ROUND(Q$57-Q$5-(Q$4*COUNT($A21:$A$55)),2))</f>
        <v>0.2</v>
      </c>
      <c r="R21" s="250">
        <f>IF(COUNT($A21:$A$55)&gt;=R$1,R$2,ROUND(R$57-R$5-(R$4*COUNT($A21:$A$55)),2))</f>
        <v>0.2</v>
      </c>
      <c r="S21" s="250">
        <f>IF(COUNT($A21:$A$55)&gt;=S$1,S$2,ROUND(S$57-S$5-(S$4*COUNT($A21:$A$55)),2))</f>
        <v>0.15</v>
      </c>
      <c r="T21" s="274">
        <f t="shared" si="3"/>
        <v>0.31</v>
      </c>
      <c r="U21" s="250">
        <v>0.1</v>
      </c>
      <c r="V21" s="274">
        <v>0.1</v>
      </c>
      <c r="W21" s="275">
        <v>0.1</v>
      </c>
      <c r="X21" s="276">
        <v>0.38</v>
      </c>
      <c r="Y21" s="272">
        <f t="shared" si="5"/>
        <v>1989</v>
      </c>
      <c r="Z21" s="255"/>
      <c r="AA21" s="249">
        <v>15</v>
      </c>
      <c r="AB21" s="249">
        <v>14</v>
      </c>
      <c r="AC21" s="255" t="s">
        <v>798</v>
      </c>
      <c r="AE21" s="256" t="s">
        <v>812</v>
      </c>
    </row>
    <row r="22" spans="1:31" s="256" customFormat="1" ht="15.75">
      <c r="A22" s="272">
        <f t="shared" si="4"/>
        <v>1990</v>
      </c>
      <c r="B22" s="250">
        <f>IF(COUNT($A22:$A$55)&gt;=B$1,B$2,ROUND(B$57-B$5-(B$4*COUNT($A22:$A$55)),2))</f>
        <v>0.1</v>
      </c>
      <c r="C22" s="273">
        <f>IF(COUNT($A22:$A$55)&gt;=C$1,C$2,ROUND(C$57-C$5-(C$4*COUNT($A22:$A$55)),2))</f>
        <v>0.13</v>
      </c>
      <c r="D22" s="250">
        <f>IF(COUNT($A22:$A$55)&gt;=D$1,D$2,ROUND(D$57-D$5-(D$4*COUNT($A22:$A$55)),2))</f>
        <v>0.14000000000000001</v>
      </c>
      <c r="E22" s="250">
        <f>IF(COUNT($A22:$A$55)&gt;=E$1,E$2,ROUND(E$57-E$5-(E$4*COUNT($A22:$A$55)),2))</f>
        <v>0.2</v>
      </c>
      <c r="F22" s="250">
        <f>IF(COUNT($A22:$A$55)&gt;=F$1,F$2,ROUND(F$57-F$5-(F$4*COUNT($A22:$A$55)),2))</f>
        <v>0.2</v>
      </c>
      <c r="G22" s="250">
        <f>IF(COUNT($A22:$A$55)&gt;=G$1,G$2,ROUND(G$57-G$5-(G$4*COUNT($A22:$A$55)),2))</f>
        <v>0.5</v>
      </c>
      <c r="H22" s="250">
        <f>IF(COUNT($A22:$A$55)&gt;=H$1,H$2,ROUND(H$57-H$5-(H$4*COUNT($A22:$A$55)),2))</f>
        <v>0.2</v>
      </c>
      <c r="I22" s="250">
        <f>IF(COUNT($A22:$A$55)&gt;=I$1,I$2,ROUND(I$57-I$5-(I$4*COUNT($A22:$A$55)),2))</f>
        <v>0.2</v>
      </c>
      <c r="J22" s="250">
        <f>IF(COUNT($A22:$A$55)&gt;=J$1,J$2,ROUND(J$57-J$5-(J$4*COUNT($A22:$A$55)),2))</f>
        <v>0.2</v>
      </c>
      <c r="K22" s="250">
        <f>IF(COUNT($A22:$A$55)&gt;=K$1,K$2,ROUND(K$57-K$5-(K$4*COUNT($A22:$A$55)),2))</f>
        <v>0.2</v>
      </c>
      <c r="L22" s="250">
        <f>IF(COUNT($A22:$A$55)&gt;=L$1,L$2,ROUND(L$57-L$5-(L$4*COUNT($A22:$A$55)),2))</f>
        <v>0.2</v>
      </c>
      <c r="M22" s="250">
        <f>IF(COUNT($A22:$A$55)&gt;=M$1,M$2,ROUND(M$57-M$5-(M$4*COUNT($A22:$A$55)),2))</f>
        <v>0.2</v>
      </c>
      <c r="N22" s="250">
        <f>IF(COUNT($A22:$A$55)&gt;=N$1,N$2,ROUND(N$57-N$5-(N$4*COUNT($A22:$A$55)),2))</f>
        <v>0.2</v>
      </c>
      <c r="O22" s="250">
        <f>IF(COUNT($A22:$A$55)&gt;=O$1,O$2,ROUND(O$57-O$5-(O$4*COUNT($A22:$A$55)),2))</f>
        <v>0.2</v>
      </c>
      <c r="P22" s="250">
        <f>IF(COUNT($A22:$A$55)&gt;=P$1,P$2,ROUND(P$57-P$5-(P$4*COUNT($A22:$A$55)),2))</f>
        <v>0.2</v>
      </c>
      <c r="Q22" s="250">
        <f>IF(COUNT($A22:$A$55)&gt;=Q$1,Q$2,ROUND(Q$57-Q$5-(Q$4*COUNT($A22:$A$55)),2))</f>
        <v>0.2</v>
      </c>
      <c r="R22" s="250">
        <f>IF(COUNT($A22:$A$55)&gt;=R$1,R$2,ROUND(R$57-R$5-(R$4*COUNT($A22:$A$55)),2))</f>
        <v>0.2</v>
      </c>
      <c r="S22" s="250">
        <f>IF(COUNT($A22:$A$55)&gt;=S$1,S$2,ROUND(S$57-S$5-(S$4*COUNT($A22:$A$55)),2))</f>
        <v>0.15</v>
      </c>
      <c r="T22" s="274">
        <f t="shared" si="3"/>
        <v>0.31</v>
      </c>
      <c r="U22" s="250">
        <v>0.1</v>
      </c>
      <c r="V22" s="274">
        <v>0.1</v>
      </c>
      <c r="W22" s="275">
        <v>0.1</v>
      </c>
      <c r="X22" s="276">
        <v>0.38</v>
      </c>
      <c r="Y22" s="272">
        <f t="shared" si="5"/>
        <v>1990</v>
      </c>
      <c r="Z22" s="255"/>
      <c r="AA22" s="249">
        <v>16</v>
      </c>
      <c r="AB22" s="249">
        <v>15</v>
      </c>
      <c r="AC22" s="255" t="s">
        <v>798</v>
      </c>
      <c r="AE22" s="256" t="s">
        <v>813</v>
      </c>
    </row>
    <row r="23" spans="1:31" s="256" customFormat="1" ht="15.75">
      <c r="A23" s="272">
        <f t="shared" si="4"/>
        <v>1991</v>
      </c>
      <c r="B23" s="250">
        <f>IF(COUNT($A23:$A$55)&gt;=B$1,B$2,ROUND(B$57-B$5-(B$4*COUNT($A23:$A$55)),2))</f>
        <v>0.1</v>
      </c>
      <c r="C23" s="273">
        <f>IF(COUNT($A23:$A$55)&gt;=C$1,C$2,ROUND(C$57-C$5-(C$4*COUNT($A23:$A$55)),2))</f>
        <v>0.13</v>
      </c>
      <c r="D23" s="250">
        <f>IF(COUNT($A23:$A$55)&gt;=D$1,D$2,ROUND(D$57-D$5-(D$4*COUNT($A23:$A$55)),2))</f>
        <v>0.14000000000000001</v>
      </c>
      <c r="E23" s="250">
        <f>IF(COUNT($A23:$A$55)&gt;=E$1,E$2,ROUND(E$57-E$5-(E$4*COUNT($A23:$A$55)),2))</f>
        <v>0.2</v>
      </c>
      <c r="F23" s="250">
        <f>IF(COUNT($A23:$A$55)&gt;=F$1,F$2,ROUND(F$57-F$5-(F$4*COUNT($A23:$A$55)),2))</f>
        <v>0.2</v>
      </c>
      <c r="G23" s="250">
        <f>IF(COUNT($A23:$A$55)&gt;=G$1,G$2,ROUND(G$57-G$5-(G$4*COUNT($A23:$A$55)),2))</f>
        <v>0.5</v>
      </c>
      <c r="H23" s="250">
        <f>IF(COUNT($A23:$A$55)&gt;=H$1,H$2,ROUND(H$57-H$5-(H$4*COUNT($A23:$A$55)),2))</f>
        <v>0.2</v>
      </c>
      <c r="I23" s="250">
        <f>IF(COUNT($A23:$A$55)&gt;=I$1,I$2,ROUND(I$57-I$5-(I$4*COUNT($A23:$A$55)),2))</f>
        <v>0.2</v>
      </c>
      <c r="J23" s="250">
        <f>IF(COUNT($A23:$A$55)&gt;=J$1,J$2,ROUND(J$57-J$5-(J$4*COUNT($A23:$A$55)),2))</f>
        <v>0.2</v>
      </c>
      <c r="K23" s="250">
        <f>IF(COUNT($A23:$A$55)&gt;=K$1,K$2,ROUND(K$57-K$5-(K$4*COUNT($A23:$A$55)),2))</f>
        <v>0.2</v>
      </c>
      <c r="L23" s="250">
        <f>IF(COUNT($A23:$A$55)&gt;=L$1,L$2,ROUND(L$57-L$5-(L$4*COUNT($A23:$A$55)),2))</f>
        <v>0.2</v>
      </c>
      <c r="M23" s="250">
        <f>IF(COUNT($A23:$A$55)&gt;=M$1,M$2,ROUND(M$57-M$5-(M$4*COUNT($A23:$A$55)),2))</f>
        <v>0.2</v>
      </c>
      <c r="N23" s="250">
        <f>IF(COUNT($A23:$A$55)&gt;=N$1,N$2,ROUND(N$57-N$5-(N$4*COUNT($A23:$A$55)),2))</f>
        <v>0.2</v>
      </c>
      <c r="O23" s="250">
        <f>IF(COUNT($A23:$A$55)&gt;=O$1,O$2,ROUND(O$57-O$5-(O$4*COUNT($A23:$A$55)),2))</f>
        <v>0.2</v>
      </c>
      <c r="P23" s="250">
        <f>IF(COUNT($A23:$A$55)&gt;=P$1,P$2,ROUND(P$57-P$5-(P$4*COUNT($A23:$A$55)),2))</f>
        <v>0.2</v>
      </c>
      <c r="Q23" s="250">
        <f>IF(COUNT($A23:$A$55)&gt;=Q$1,Q$2,ROUND(Q$57-Q$5-(Q$4*COUNT($A23:$A$55)),2))</f>
        <v>0.2</v>
      </c>
      <c r="R23" s="250">
        <f>IF(COUNT($A23:$A$55)&gt;=R$1,R$2,ROUND(R$57-R$5-(R$4*COUNT($A23:$A$55)),2))</f>
        <v>0.2</v>
      </c>
      <c r="S23" s="250">
        <f>IF(COUNT($A23:$A$55)&gt;=S$1,S$2,ROUND(S$57-S$5-(S$4*COUNT($A23:$A$55)),2))</f>
        <v>0.15</v>
      </c>
      <c r="T23" s="274">
        <f t="shared" si="3"/>
        <v>0.31</v>
      </c>
      <c r="U23" s="250">
        <v>0.1</v>
      </c>
      <c r="V23" s="274">
        <v>0.1</v>
      </c>
      <c r="W23" s="275">
        <v>0.1</v>
      </c>
      <c r="X23" s="276">
        <v>0.38</v>
      </c>
      <c r="Y23" s="272">
        <f t="shared" si="5"/>
        <v>1991</v>
      </c>
      <c r="Z23" s="255"/>
      <c r="AA23" s="249">
        <v>19</v>
      </c>
      <c r="AB23" s="249">
        <v>16</v>
      </c>
      <c r="AC23" s="255" t="s">
        <v>798</v>
      </c>
      <c r="AE23" s="256" t="s">
        <v>814</v>
      </c>
    </row>
    <row r="24" spans="1:31" s="256" customFormat="1" ht="15.75">
      <c r="A24" s="272">
        <f t="shared" si="4"/>
        <v>1992</v>
      </c>
      <c r="B24" s="250">
        <f>IF(COUNT($A24:$A$55)&gt;=B$1,B$2,ROUND(B$57-B$5-(B$4*COUNT($A24:$A$55)),2))</f>
        <v>0.1</v>
      </c>
      <c r="C24" s="273">
        <f>IF(COUNT($A24:$A$55)&gt;=C$1,C$2,ROUND(C$57-C$5-(C$4*COUNT($A24:$A$55)),2))</f>
        <v>0.13</v>
      </c>
      <c r="D24" s="250">
        <f>IF(COUNT($A24:$A$55)&gt;=D$1,D$2,ROUND(D$57-D$5-(D$4*COUNT($A24:$A$55)),2))</f>
        <v>0.14000000000000001</v>
      </c>
      <c r="E24" s="250">
        <f>IF(COUNT($A24:$A$55)&gt;=E$1,E$2,ROUND(E$57-E$5-(E$4*COUNT($A24:$A$55)),2))</f>
        <v>0.2</v>
      </c>
      <c r="F24" s="250">
        <f>IF(COUNT($A24:$A$55)&gt;=F$1,F$2,ROUND(F$57-F$5-(F$4*COUNT($A24:$A$55)),2))</f>
        <v>0.2</v>
      </c>
      <c r="G24" s="250">
        <f>IF(COUNT($A24:$A$55)&gt;=G$1,G$2,ROUND(G$57-G$5-(G$4*COUNT($A24:$A$55)),2))</f>
        <v>0.5</v>
      </c>
      <c r="H24" s="250">
        <f>IF(COUNT($A24:$A$55)&gt;=H$1,H$2,ROUND(H$57-H$5-(H$4*COUNT($A24:$A$55)),2))</f>
        <v>0.2</v>
      </c>
      <c r="I24" s="250">
        <f>IF(COUNT($A24:$A$55)&gt;=I$1,I$2,ROUND(I$57-I$5-(I$4*COUNT($A24:$A$55)),2))</f>
        <v>0.2</v>
      </c>
      <c r="J24" s="250">
        <f>IF(COUNT($A24:$A$55)&gt;=J$1,J$2,ROUND(J$57-J$5-(J$4*COUNT($A24:$A$55)),2))</f>
        <v>0.2</v>
      </c>
      <c r="K24" s="250">
        <f>IF(COUNT($A24:$A$55)&gt;=K$1,K$2,ROUND(K$57-K$5-(K$4*COUNT($A24:$A$55)),2))</f>
        <v>0.2</v>
      </c>
      <c r="L24" s="250">
        <f>IF(COUNT($A24:$A$55)&gt;=L$1,L$2,ROUND(L$57-L$5-(L$4*COUNT($A24:$A$55)),2))</f>
        <v>0.2</v>
      </c>
      <c r="M24" s="250">
        <f>IF(COUNT($A24:$A$55)&gt;=M$1,M$2,ROUND(M$57-M$5-(M$4*COUNT($A24:$A$55)),2))</f>
        <v>0.2</v>
      </c>
      <c r="N24" s="250">
        <f>IF(COUNT($A24:$A$55)&gt;=N$1,N$2,ROUND(N$57-N$5-(N$4*COUNT($A24:$A$55)),2))</f>
        <v>0.2</v>
      </c>
      <c r="O24" s="250">
        <f>IF(COUNT($A24:$A$55)&gt;=O$1,O$2,ROUND(O$57-O$5-(O$4*COUNT($A24:$A$55)),2))</f>
        <v>0.2</v>
      </c>
      <c r="P24" s="250">
        <f>IF(COUNT($A24:$A$55)&gt;=P$1,P$2,ROUND(P$57-P$5-(P$4*COUNT($A24:$A$55)),2))</f>
        <v>0.2</v>
      </c>
      <c r="Q24" s="250">
        <f>IF(COUNT($A24:$A$55)&gt;=Q$1,Q$2,ROUND(Q$57-Q$5-(Q$4*COUNT($A24:$A$55)),2))</f>
        <v>0.2</v>
      </c>
      <c r="R24" s="250">
        <f>IF(COUNT($A24:$A$55)&gt;=R$1,R$2,ROUND(R$57-R$5-(R$4*COUNT($A24:$A$55)),2))</f>
        <v>0.2</v>
      </c>
      <c r="S24" s="250">
        <f>IF(COUNT($A24:$A$55)&gt;=S$1,S$2,ROUND(S$57-S$5-(S$4*COUNT($A24:$A$55)),2))</f>
        <v>0.15</v>
      </c>
      <c r="T24" s="274">
        <f t="shared" si="3"/>
        <v>0.31</v>
      </c>
      <c r="U24" s="250">
        <v>0.1</v>
      </c>
      <c r="V24" s="274">
        <v>0.1</v>
      </c>
      <c r="W24" s="275">
        <v>0.1</v>
      </c>
      <c r="X24" s="276">
        <v>0.38</v>
      </c>
      <c r="Y24" s="272">
        <f t="shared" si="5"/>
        <v>1992</v>
      </c>
      <c r="Z24" s="255"/>
      <c r="AA24" s="249">
        <v>20</v>
      </c>
      <c r="AB24" s="249">
        <v>17</v>
      </c>
      <c r="AC24" s="255" t="s">
        <v>798</v>
      </c>
      <c r="AE24" s="256" t="s">
        <v>815</v>
      </c>
    </row>
    <row r="25" spans="1:31" s="256" customFormat="1" ht="15.75">
      <c r="A25" s="272">
        <f t="shared" si="4"/>
        <v>1993</v>
      </c>
      <c r="B25" s="250">
        <f>IF(COUNT($A25:$A$55)&gt;=B$1,B$2,ROUND(B$57-B$5-(B$4*COUNT($A25:$A$55)),2))</f>
        <v>0.1</v>
      </c>
      <c r="C25" s="273">
        <f>IF(COUNT($A25:$A$55)&gt;=C$1,C$2,ROUND(C$57-C$5-(C$4*COUNT($A25:$A$55)),2))</f>
        <v>0.13</v>
      </c>
      <c r="D25" s="250">
        <f>IF(COUNT($A25:$A$55)&gt;=D$1,D$2,ROUND(D$57-D$5-(D$4*COUNT($A25:$A$55)),2))</f>
        <v>0.14000000000000001</v>
      </c>
      <c r="E25" s="250">
        <f>IF(COUNT($A25:$A$55)&gt;=E$1,E$2,ROUND(E$57-E$5-(E$4*COUNT($A25:$A$55)),2))</f>
        <v>0.2</v>
      </c>
      <c r="F25" s="250">
        <f>IF(COUNT($A25:$A$55)&gt;=F$1,F$2,ROUND(F$57-F$5-(F$4*COUNT($A25:$A$55)),2))</f>
        <v>0.2</v>
      </c>
      <c r="G25" s="250">
        <f>IF(COUNT($A25:$A$55)&gt;=G$1,G$2,ROUND(G$57-G$5-(G$4*COUNT($A25:$A$55)),2))</f>
        <v>0.5</v>
      </c>
      <c r="H25" s="250">
        <f>IF(COUNT($A25:$A$55)&gt;=H$1,H$2,ROUND(H$57-H$5-(H$4*COUNT($A25:$A$55)),2))</f>
        <v>0.2</v>
      </c>
      <c r="I25" s="250">
        <f>IF(COUNT($A25:$A$55)&gt;=I$1,I$2,ROUND(I$57-I$5-(I$4*COUNT($A25:$A$55)),2))</f>
        <v>0.2</v>
      </c>
      <c r="J25" s="250">
        <f>IF(COUNT($A25:$A$55)&gt;=J$1,J$2,ROUND(J$57-J$5-(J$4*COUNT($A25:$A$55)),2))</f>
        <v>0.2</v>
      </c>
      <c r="K25" s="250">
        <f>IF(COUNT($A25:$A$55)&gt;=K$1,K$2,ROUND(K$57-K$5-(K$4*COUNT($A25:$A$55)),2))</f>
        <v>0.2</v>
      </c>
      <c r="L25" s="250">
        <f>IF(COUNT($A25:$A$55)&gt;=L$1,L$2,ROUND(L$57-L$5-(L$4*COUNT($A25:$A$55)),2))</f>
        <v>0.2</v>
      </c>
      <c r="M25" s="250">
        <f>IF(COUNT($A25:$A$55)&gt;=M$1,M$2,ROUND(M$57-M$5-(M$4*COUNT($A25:$A$55)),2))</f>
        <v>0.2</v>
      </c>
      <c r="N25" s="250">
        <f>IF(COUNT($A25:$A$55)&gt;=N$1,N$2,ROUND(N$57-N$5-(N$4*COUNT($A25:$A$55)),2))</f>
        <v>0.2</v>
      </c>
      <c r="O25" s="250">
        <f>IF(COUNT($A25:$A$55)&gt;=O$1,O$2,ROUND(O$57-O$5-(O$4*COUNT($A25:$A$55)),2))</f>
        <v>0.2</v>
      </c>
      <c r="P25" s="250">
        <f>IF(COUNT($A25:$A$55)&gt;=P$1,P$2,ROUND(P$57-P$5-(P$4*COUNT($A25:$A$55)),2))</f>
        <v>0.2</v>
      </c>
      <c r="Q25" s="250">
        <f>IF(COUNT($A25:$A$55)&gt;=Q$1,Q$2,ROUND(Q$57-Q$5-(Q$4*COUNT($A25:$A$55)),2))</f>
        <v>0.2</v>
      </c>
      <c r="R25" s="250">
        <f>IF(COUNT($A25:$A$55)&gt;=R$1,R$2,ROUND(R$57-R$5-(R$4*COUNT($A25:$A$55)),2))</f>
        <v>0.2</v>
      </c>
      <c r="S25" s="250">
        <f>IF(COUNT($A25:$A$55)&gt;=S$1,S$2,ROUND(S$57-S$5-(S$4*COUNT($A25:$A$55)),2))</f>
        <v>0.15</v>
      </c>
      <c r="T25" s="274">
        <f t="shared" si="3"/>
        <v>0.31</v>
      </c>
      <c r="U25" s="250">
        <v>0.1</v>
      </c>
      <c r="V25" s="274">
        <v>0.1</v>
      </c>
      <c r="W25" s="275">
        <v>0.1</v>
      </c>
      <c r="X25" s="276">
        <v>0.38</v>
      </c>
      <c r="Y25" s="272">
        <f t="shared" si="5"/>
        <v>1993</v>
      </c>
      <c r="Z25" s="255"/>
      <c r="AA25" s="249">
        <v>25</v>
      </c>
      <c r="AB25" s="249">
        <v>18</v>
      </c>
      <c r="AC25" s="255" t="s">
        <v>798</v>
      </c>
      <c r="AE25" s="256" t="s">
        <v>816</v>
      </c>
    </row>
    <row r="26" spans="1:31" s="256" customFormat="1" ht="15.75">
      <c r="A26" s="272">
        <f t="shared" si="4"/>
        <v>1994</v>
      </c>
      <c r="B26" s="250">
        <f>IF(COUNT($A26:$A$55)&gt;=B$1,B$2,ROUND(B$57-B$5-(B$4*COUNT($A26:$A$55)),2))</f>
        <v>0.1</v>
      </c>
      <c r="C26" s="273">
        <f>IF(COUNT($A26:$A$55)&gt;=C$1,C$2,ROUND(C$57-C$5-(C$4*COUNT($A26:$A$55)),2))</f>
        <v>0.13</v>
      </c>
      <c r="D26" s="250">
        <f>IF(COUNT($A26:$A$55)&gt;=D$1,D$2,ROUND(D$57-D$5-(D$4*COUNT($A26:$A$55)),2))</f>
        <v>0.14000000000000001</v>
      </c>
      <c r="E26" s="250">
        <f>IF(COUNT($A26:$A$55)&gt;=E$1,E$2,ROUND(E$57-E$5-(E$4*COUNT($A26:$A$55)),2))</f>
        <v>0.2</v>
      </c>
      <c r="F26" s="250">
        <f>IF(COUNT($A26:$A$55)&gt;=F$1,F$2,ROUND(F$57-F$5-(F$4*COUNT($A26:$A$55)),2))</f>
        <v>0.2</v>
      </c>
      <c r="G26" s="250">
        <f>IF(COUNT($A26:$A$55)&gt;=G$1,G$2,ROUND(G$57-G$5-(G$4*COUNT($A26:$A$55)),2))</f>
        <v>0.5</v>
      </c>
      <c r="H26" s="250">
        <f>IF(COUNT($A26:$A$55)&gt;=H$1,H$2,ROUND(H$57-H$5-(H$4*COUNT($A26:$A$55)),2))</f>
        <v>0.2</v>
      </c>
      <c r="I26" s="250">
        <f>IF(COUNT($A26:$A$55)&gt;=I$1,I$2,ROUND(I$57-I$5-(I$4*COUNT($A26:$A$55)),2))</f>
        <v>0.2</v>
      </c>
      <c r="J26" s="250">
        <f>IF(COUNT($A26:$A$55)&gt;=J$1,J$2,ROUND(J$57-J$5-(J$4*COUNT($A26:$A$55)),2))</f>
        <v>0.2</v>
      </c>
      <c r="K26" s="250">
        <f>IF(COUNT($A26:$A$55)&gt;=K$1,K$2,ROUND(K$57-K$5-(K$4*COUNT($A26:$A$55)),2))</f>
        <v>0.2</v>
      </c>
      <c r="L26" s="250">
        <f>IF(COUNT($A26:$A$55)&gt;=L$1,L$2,ROUND(L$57-L$5-(L$4*COUNT($A26:$A$55)),2))</f>
        <v>0.2</v>
      </c>
      <c r="M26" s="250">
        <f>IF(COUNT($A26:$A$55)&gt;=M$1,M$2,ROUND(M$57-M$5-(M$4*COUNT($A26:$A$55)),2))</f>
        <v>0.2</v>
      </c>
      <c r="N26" s="250">
        <f>IF(COUNT($A26:$A$55)&gt;=N$1,N$2,ROUND(N$57-N$5-(N$4*COUNT($A26:$A$55)),2))</f>
        <v>0.2</v>
      </c>
      <c r="O26" s="250">
        <f>IF(COUNT($A26:$A$55)&gt;=O$1,O$2,ROUND(O$57-O$5-(O$4*COUNT($A26:$A$55)),2))</f>
        <v>0.2</v>
      </c>
      <c r="P26" s="250">
        <f>IF(COUNT($A26:$A$55)&gt;=P$1,P$2,ROUND(P$57-P$5-(P$4*COUNT($A26:$A$55)),2))</f>
        <v>0.2</v>
      </c>
      <c r="Q26" s="250">
        <f>IF(COUNT($A26:$A$55)&gt;=Q$1,Q$2,ROUND(Q$57-Q$5-(Q$4*COUNT($A26:$A$55)),2))</f>
        <v>0.2</v>
      </c>
      <c r="R26" s="250">
        <f>IF(COUNT($A26:$A$55)&gt;=R$1,R$2,ROUND(R$57-R$5-(R$4*COUNT($A26:$A$55)),2))</f>
        <v>0.2</v>
      </c>
      <c r="S26" s="250">
        <f>IF(COUNT($A26:$A$55)&gt;=S$1,S$2,ROUND(S$57-S$5-(S$4*COUNT($A26:$A$55)),2))</f>
        <v>0.15</v>
      </c>
      <c r="T26" s="274">
        <f t="shared" si="3"/>
        <v>0.31</v>
      </c>
      <c r="U26" s="250">
        <v>0.1</v>
      </c>
      <c r="V26" s="274">
        <v>0.1</v>
      </c>
      <c r="W26" s="275">
        <v>0.1</v>
      </c>
      <c r="X26" s="276">
        <v>0.38</v>
      </c>
      <c r="Y26" s="272">
        <f t="shared" si="5"/>
        <v>1994</v>
      </c>
      <c r="Z26" s="255"/>
      <c r="AA26" s="267">
        <v>100</v>
      </c>
      <c r="AB26" s="249">
        <v>20</v>
      </c>
      <c r="AC26" s="255" t="s">
        <v>817</v>
      </c>
      <c r="AE26" s="256" t="s">
        <v>789</v>
      </c>
    </row>
    <row r="27" spans="1:31" s="256" customFormat="1" ht="15.75">
      <c r="A27" s="272">
        <f t="shared" si="4"/>
        <v>1995</v>
      </c>
      <c r="B27" s="250">
        <f>IF(COUNT($A27:$A$55)&gt;=B$1,B$2,ROUND(B$57-B$5-(B$4*COUNT($A27:$A$55)),2))</f>
        <v>0.1</v>
      </c>
      <c r="C27" s="273">
        <f>IF(COUNT($A27:$A$55)&gt;=C$1,C$2,ROUND(C$57-C$5-(C$4*COUNT($A27:$A$55)),2))</f>
        <v>0.13</v>
      </c>
      <c r="D27" s="250">
        <f>IF(COUNT($A27:$A$55)&gt;=D$1,D$2,ROUND(D$57-D$5-(D$4*COUNT($A27:$A$55)),2))</f>
        <v>0.14000000000000001</v>
      </c>
      <c r="E27" s="250">
        <f>IF(COUNT($A27:$A$55)&gt;=E$1,E$2,ROUND(E$57-E$5-(E$4*COUNT($A27:$A$55)),2))</f>
        <v>0.2</v>
      </c>
      <c r="F27" s="250">
        <f>IF(COUNT($A27:$A$55)&gt;=F$1,F$2,ROUND(F$57-F$5-(F$4*COUNT($A27:$A$55)),2))</f>
        <v>0.2</v>
      </c>
      <c r="G27" s="250">
        <f>IF(COUNT($A27:$A$55)&gt;=G$1,G$2,ROUND(G$57-G$5-(G$4*COUNT($A27:$A$55)),2))</f>
        <v>0.5</v>
      </c>
      <c r="H27" s="250">
        <f>IF(COUNT($A27:$A$55)&gt;=H$1,H$2,ROUND(H$57-H$5-(H$4*COUNT($A27:$A$55)),2))</f>
        <v>0.2</v>
      </c>
      <c r="I27" s="250">
        <f>IF(COUNT($A27:$A$55)&gt;=I$1,I$2,ROUND(I$57-I$5-(I$4*COUNT($A27:$A$55)),2))</f>
        <v>0.2</v>
      </c>
      <c r="J27" s="250">
        <f>IF(COUNT($A27:$A$55)&gt;=J$1,J$2,ROUND(J$57-J$5-(J$4*COUNT($A27:$A$55)),2))</f>
        <v>0.2</v>
      </c>
      <c r="K27" s="250">
        <f>IF(COUNT($A27:$A$55)&gt;=K$1,K$2,ROUND(K$57-K$5-(K$4*COUNT($A27:$A$55)),2))</f>
        <v>0.2</v>
      </c>
      <c r="L27" s="250">
        <f>IF(COUNT($A27:$A$55)&gt;=L$1,L$2,ROUND(L$57-L$5-(L$4*COUNT($A27:$A$55)),2))</f>
        <v>0.2</v>
      </c>
      <c r="M27" s="250">
        <f>IF(COUNT($A27:$A$55)&gt;=M$1,M$2,ROUND(M$57-M$5-(M$4*COUNT($A27:$A$55)),2))</f>
        <v>0.2</v>
      </c>
      <c r="N27" s="250">
        <f>IF(COUNT($A27:$A$55)&gt;=N$1,N$2,ROUND(N$57-N$5-(N$4*COUNT($A27:$A$55)),2))</f>
        <v>0.2</v>
      </c>
      <c r="O27" s="250">
        <f>IF(COUNT($A27:$A$55)&gt;=O$1,O$2,ROUND(O$57-O$5-(O$4*COUNT($A27:$A$55)),2))</f>
        <v>0.2</v>
      </c>
      <c r="P27" s="250">
        <f>IF(COUNT($A27:$A$55)&gt;=P$1,P$2,ROUND(P$57-P$5-(P$4*COUNT($A27:$A$55)),2))</f>
        <v>0.2</v>
      </c>
      <c r="Q27" s="250">
        <f>IF(COUNT($A27:$A$55)&gt;=Q$1,Q$2,ROUND(Q$57-Q$5-(Q$4*COUNT($A27:$A$55)),2))</f>
        <v>0.2</v>
      </c>
      <c r="R27" s="250">
        <f>IF(COUNT($A27:$A$55)&gt;=R$1,R$2,ROUND(R$57-R$5-(R$4*COUNT($A27:$A$55)),2))</f>
        <v>0.2</v>
      </c>
      <c r="S27" s="250">
        <f>IF(COUNT($A27:$A$55)&gt;=S$1,S$2,ROUND(S$57-S$5-(S$4*COUNT($A27:$A$55)),2))</f>
        <v>0.15</v>
      </c>
      <c r="T27" s="274">
        <f t="shared" si="3"/>
        <v>0.31</v>
      </c>
      <c r="U27" s="250">
        <v>0.1</v>
      </c>
      <c r="V27" s="274">
        <v>0.1</v>
      </c>
      <c r="W27" s="275">
        <v>0.1</v>
      </c>
      <c r="X27" s="276">
        <v>0.38</v>
      </c>
      <c r="Y27" s="272">
        <f t="shared" si="5"/>
        <v>1995</v>
      </c>
      <c r="Z27" s="255"/>
      <c r="AA27" s="267" t="s">
        <v>780</v>
      </c>
      <c r="AB27" s="249">
        <v>21</v>
      </c>
      <c r="AC27" s="255" t="s">
        <v>818</v>
      </c>
      <c r="AE27" s="256" t="s">
        <v>790</v>
      </c>
    </row>
    <row r="28" spans="1:31" s="256" customFormat="1" ht="15.75">
      <c r="A28" s="272">
        <f t="shared" si="4"/>
        <v>1996</v>
      </c>
      <c r="B28" s="250">
        <f>IF(COUNT($A28:$A$55)&gt;=B$1,B$2,ROUND(B$57-B$5-(B$4*COUNT($A28:$A$55)),2))</f>
        <v>0.1</v>
      </c>
      <c r="C28" s="273">
        <f>IF(COUNT($A28:$A$55)&gt;=C$1,C$2,ROUND(C$57-C$5-(C$4*COUNT($A28:$A$55)),2))</f>
        <v>0.13</v>
      </c>
      <c r="D28" s="250">
        <f>IF(COUNT($A28:$A$55)&gt;=D$1,D$2,ROUND(D$57-D$5-(D$4*COUNT($A28:$A$55)),2))</f>
        <v>0.14000000000000001</v>
      </c>
      <c r="E28" s="250">
        <f>IF(COUNT($A28:$A$55)&gt;=E$1,E$2,ROUND(E$57-E$5-(E$4*COUNT($A28:$A$55)),2))</f>
        <v>0.2</v>
      </c>
      <c r="F28" s="250">
        <f>IF(COUNT($A28:$A$55)&gt;=F$1,F$2,ROUND(F$57-F$5-(F$4*COUNT($A28:$A$55)),2))</f>
        <v>0.2</v>
      </c>
      <c r="G28" s="250">
        <f>IF(COUNT($A28:$A$55)&gt;=G$1,G$2,ROUND(G$57-G$5-(G$4*COUNT($A28:$A$55)),2))</f>
        <v>0.5</v>
      </c>
      <c r="H28" s="250">
        <f>IF(COUNT($A28:$A$55)&gt;=H$1,H$2,ROUND(H$57-H$5-(H$4*COUNT($A28:$A$55)),2))</f>
        <v>0.2</v>
      </c>
      <c r="I28" s="250">
        <f>IF(COUNT($A28:$A$55)&gt;=I$1,I$2,ROUND(I$57-I$5-(I$4*COUNT($A28:$A$55)),2))</f>
        <v>0.2</v>
      </c>
      <c r="J28" s="250">
        <f>IF(COUNT($A28:$A$55)&gt;=J$1,J$2,ROUND(J$57-J$5-(J$4*COUNT($A28:$A$55)),2))</f>
        <v>0.2</v>
      </c>
      <c r="K28" s="250">
        <f>IF(COUNT($A28:$A$55)&gt;=K$1,K$2,ROUND(K$57-K$5-(K$4*COUNT($A28:$A$55)),2))</f>
        <v>0.2</v>
      </c>
      <c r="L28" s="250">
        <f>IF(COUNT($A28:$A$55)&gt;=L$1,L$2,ROUND(L$57-L$5-(L$4*COUNT($A28:$A$55)),2))</f>
        <v>0.2</v>
      </c>
      <c r="M28" s="250">
        <f>IF(COUNT($A28:$A$55)&gt;=M$1,M$2,ROUND(M$57-M$5-(M$4*COUNT($A28:$A$55)),2))</f>
        <v>0.2</v>
      </c>
      <c r="N28" s="250">
        <f>IF(COUNT($A28:$A$55)&gt;=N$1,N$2,ROUND(N$57-N$5-(N$4*COUNT($A28:$A$55)),2))</f>
        <v>0.2</v>
      </c>
      <c r="O28" s="250">
        <f>IF(COUNT($A28:$A$55)&gt;=O$1,O$2,ROUND(O$57-O$5-(O$4*COUNT($A28:$A$55)),2))</f>
        <v>0.2</v>
      </c>
      <c r="P28" s="250">
        <f>IF(COUNT($A28:$A$55)&gt;=P$1,P$2,ROUND(P$57-P$5-(P$4*COUNT($A28:$A$55)),2))</f>
        <v>0.2</v>
      </c>
      <c r="Q28" s="250">
        <f>IF(COUNT($A28:$A$55)&gt;=Q$1,Q$2,ROUND(Q$57-Q$5-(Q$4*COUNT($A28:$A$55)),2))</f>
        <v>0.2</v>
      </c>
      <c r="R28" s="250">
        <f>IF(COUNT($A28:$A$55)&gt;=R$1,R$2,ROUND(R$57-R$5-(R$4*COUNT($A28:$A$55)),2))</f>
        <v>0.2</v>
      </c>
      <c r="S28" s="250">
        <f>IF(COUNT($A28:$A$55)&gt;=S$1,S$2,ROUND(S$57-S$5-(S$4*COUNT($A28:$A$55)),2))</f>
        <v>0.15</v>
      </c>
      <c r="T28" s="274">
        <f t="shared" si="3"/>
        <v>0.33</v>
      </c>
      <c r="U28" s="250">
        <v>0.1</v>
      </c>
      <c r="V28" s="274">
        <v>0.1</v>
      </c>
      <c r="W28" s="275">
        <v>0.1</v>
      </c>
      <c r="X28" s="276">
        <v>0.38</v>
      </c>
      <c r="Y28" s="272">
        <f t="shared" si="5"/>
        <v>1996</v>
      </c>
      <c r="Z28" s="255"/>
      <c r="AA28" s="267">
        <v>142</v>
      </c>
      <c r="AB28" s="249">
        <v>22</v>
      </c>
      <c r="AC28" s="255" t="s">
        <v>819</v>
      </c>
      <c r="AE28" s="256" t="s">
        <v>791</v>
      </c>
    </row>
    <row r="29" spans="1:31" s="256" customFormat="1" ht="15.75">
      <c r="A29" s="272">
        <f t="shared" si="4"/>
        <v>1997</v>
      </c>
      <c r="B29" s="250">
        <f>IF(COUNT($A29:$A$55)&gt;=B$1,B$2,ROUND(B$57-B$5-(B$4*COUNT($A29:$A$55)),2))</f>
        <v>0.1</v>
      </c>
      <c r="C29" s="273">
        <f>IF(COUNT($A29:$A$55)&gt;=C$1,C$2,ROUND(C$57-C$5-(C$4*COUNT($A29:$A$55)),2))</f>
        <v>0.13</v>
      </c>
      <c r="D29" s="250">
        <f>IF(COUNT($A29:$A$55)&gt;=D$1,D$2,ROUND(D$57-D$5-(D$4*COUNT($A29:$A$55)),2))</f>
        <v>0.14000000000000001</v>
      </c>
      <c r="E29" s="250">
        <f>IF(COUNT($A29:$A$55)&gt;=E$1,E$2,ROUND(E$57-E$5-(E$4*COUNT($A29:$A$55)),2))</f>
        <v>0.2</v>
      </c>
      <c r="F29" s="250">
        <f>IF(COUNT($A29:$A$55)&gt;=F$1,F$2,ROUND(F$57-F$5-(F$4*COUNT($A29:$A$55)),2))</f>
        <v>0.2</v>
      </c>
      <c r="G29" s="250">
        <f>IF(COUNT($A29:$A$55)&gt;=G$1,G$2,ROUND(G$57-G$5-(G$4*COUNT($A29:$A$55)),2))</f>
        <v>0.5</v>
      </c>
      <c r="H29" s="250">
        <f>IF(COUNT($A29:$A$55)&gt;=H$1,H$2,ROUND(H$57-H$5-(H$4*COUNT($A29:$A$55)),2))</f>
        <v>0.2</v>
      </c>
      <c r="I29" s="250">
        <f>IF(COUNT($A29:$A$55)&gt;=I$1,I$2,ROUND(I$57-I$5-(I$4*COUNT($A29:$A$55)),2))</f>
        <v>0.2</v>
      </c>
      <c r="J29" s="250">
        <f>IF(COUNT($A29:$A$55)&gt;=J$1,J$2,ROUND(J$57-J$5-(J$4*COUNT($A29:$A$55)),2))</f>
        <v>0.2</v>
      </c>
      <c r="K29" s="250">
        <f>IF(COUNT($A29:$A$55)&gt;=K$1,K$2,ROUND(K$57-K$5-(K$4*COUNT($A29:$A$55)),2))</f>
        <v>0.2</v>
      </c>
      <c r="L29" s="250">
        <f>IF(COUNT($A29:$A$55)&gt;=L$1,L$2,ROUND(L$57-L$5-(L$4*COUNT($A29:$A$55)),2))</f>
        <v>0.2</v>
      </c>
      <c r="M29" s="250">
        <f>IF(COUNT($A29:$A$55)&gt;=M$1,M$2,ROUND(M$57-M$5-(M$4*COUNT($A29:$A$55)),2))</f>
        <v>0.2</v>
      </c>
      <c r="N29" s="250">
        <f>IF(COUNT($A29:$A$55)&gt;=N$1,N$2,ROUND(N$57-N$5-(N$4*COUNT($A29:$A$55)),2))</f>
        <v>0.2</v>
      </c>
      <c r="O29" s="250">
        <f>IF(COUNT($A29:$A$55)&gt;=O$1,O$2,ROUND(O$57-O$5-(O$4*COUNT($A29:$A$55)),2))</f>
        <v>0.2</v>
      </c>
      <c r="P29" s="250">
        <f>IF(COUNT($A29:$A$55)&gt;=P$1,P$2,ROUND(P$57-P$5-(P$4*COUNT($A29:$A$55)),2))</f>
        <v>0.2</v>
      </c>
      <c r="Q29" s="250">
        <f>IF(COUNT($A29:$A$55)&gt;=Q$1,Q$2,ROUND(Q$57-Q$5-(Q$4*COUNT($A29:$A$55)),2))</f>
        <v>0.2</v>
      </c>
      <c r="R29" s="250">
        <f>IF(COUNT($A29:$A$55)&gt;=R$1,R$2,ROUND(R$57-R$5-(R$4*COUNT($A29:$A$55)),2))</f>
        <v>0.2</v>
      </c>
      <c r="S29" s="250">
        <f>IF(COUNT($A29:$A$55)&gt;=S$1,S$2,ROUND(S$57-S$5-(S$4*COUNT($A29:$A$55)),2))</f>
        <v>0.15</v>
      </c>
      <c r="T29" s="274">
        <f t="shared" si="3"/>
        <v>0.34</v>
      </c>
      <c r="U29" s="250">
        <v>0.1</v>
      </c>
      <c r="V29" s="274">
        <v>0.1</v>
      </c>
      <c r="W29" s="275">
        <v>0.1</v>
      </c>
      <c r="X29" s="276">
        <v>0.38</v>
      </c>
      <c r="Y29" s="272">
        <f t="shared" si="5"/>
        <v>1997</v>
      </c>
      <c r="Z29" s="255"/>
      <c r="AA29" s="267">
        <v>144</v>
      </c>
      <c r="AB29" s="249">
        <v>23</v>
      </c>
      <c r="AC29" s="255" t="s">
        <v>820</v>
      </c>
      <c r="AE29" s="256" t="s">
        <v>792</v>
      </c>
    </row>
    <row r="30" spans="1:31" s="256" customFormat="1" ht="15.75">
      <c r="A30" s="272">
        <f t="shared" si="4"/>
        <v>1998</v>
      </c>
      <c r="B30" s="250">
        <f>IF(COUNT($A30:$A$55)&gt;=B$1,B$2,ROUND(B$57-B$5-(B$4*COUNT($A30:$A$55)),2))</f>
        <v>0.1</v>
      </c>
      <c r="C30" s="273">
        <f>IF(COUNT($A30:$A$55)&gt;=C$1,C$2,ROUND(C$57-C$5-(C$4*COUNT($A30:$A$55)),2))</f>
        <v>0.13</v>
      </c>
      <c r="D30" s="250">
        <f>IF(COUNT($A30:$A$55)&gt;=D$1,D$2,ROUND(D$57-D$5-(D$4*COUNT($A30:$A$55)),2))</f>
        <v>0.14000000000000001</v>
      </c>
      <c r="E30" s="250">
        <f>IF(COUNT($A30:$A$55)&gt;=E$1,E$2,ROUND(E$57-E$5-(E$4*COUNT($A30:$A$55)),2))</f>
        <v>0.2</v>
      </c>
      <c r="F30" s="250">
        <f>IF(COUNT($A30:$A$55)&gt;=F$1,F$2,ROUND(F$57-F$5-(F$4*COUNT($A30:$A$55)),2))</f>
        <v>0.2</v>
      </c>
      <c r="G30" s="250">
        <f>IF(COUNT($A30:$A$55)&gt;=G$1,G$2,ROUND(G$57-G$5-(G$4*COUNT($A30:$A$55)),2))</f>
        <v>0.5</v>
      </c>
      <c r="H30" s="250">
        <f>IF(COUNT($A30:$A$55)&gt;=H$1,H$2,ROUND(H$57-H$5-(H$4*COUNT($A30:$A$55)),2))</f>
        <v>0.2</v>
      </c>
      <c r="I30" s="250">
        <f>IF(COUNT($A30:$A$55)&gt;=I$1,I$2,ROUND(I$57-I$5-(I$4*COUNT($A30:$A$55)),2))</f>
        <v>0.2</v>
      </c>
      <c r="J30" s="250">
        <f>IF(COUNT($A30:$A$55)&gt;=J$1,J$2,ROUND(J$57-J$5-(J$4*COUNT($A30:$A$55)),2))</f>
        <v>0.2</v>
      </c>
      <c r="K30" s="250">
        <f>IF(COUNT($A30:$A$55)&gt;=K$1,K$2,ROUND(K$57-K$5-(K$4*COUNT($A30:$A$55)),2))</f>
        <v>0.2</v>
      </c>
      <c r="L30" s="250">
        <f>IF(COUNT($A30:$A$55)&gt;=L$1,L$2,ROUND(L$57-L$5-(L$4*COUNT($A30:$A$55)),2))</f>
        <v>0.2</v>
      </c>
      <c r="M30" s="250">
        <f>IF(COUNT($A30:$A$55)&gt;=M$1,M$2,ROUND(M$57-M$5-(M$4*COUNT($A30:$A$55)),2))</f>
        <v>0.2</v>
      </c>
      <c r="N30" s="250">
        <f>IF(COUNT($A30:$A$55)&gt;=N$1,N$2,ROUND(N$57-N$5-(N$4*COUNT($A30:$A$55)),2))</f>
        <v>0.2</v>
      </c>
      <c r="O30" s="250">
        <f>IF(COUNT($A30:$A$55)&gt;=O$1,O$2,ROUND(O$57-O$5-(O$4*COUNT($A30:$A$55)),2))</f>
        <v>0.2</v>
      </c>
      <c r="P30" s="250">
        <f>IF(COUNT($A30:$A$55)&gt;=P$1,P$2,ROUND(P$57-P$5-(P$4*COUNT($A30:$A$55)),2))</f>
        <v>0.2</v>
      </c>
      <c r="Q30" s="250">
        <f>IF(COUNT($A30:$A$55)&gt;=Q$1,Q$2,ROUND(Q$57-Q$5-(Q$4*COUNT($A30:$A$55)),2))</f>
        <v>0.2</v>
      </c>
      <c r="R30" s="250">
        <f>IF(COUNT($A30:$A$55)&gt;=R$1,R$2,ROUND(R$57-R$5-(R$4*COUNT($A30:$A$55)),2))</f>
        <v>0.2</v>
      </c>
      <c r="S30" s="250">
        <f>IF(COUNT($A30:$A$55)&gt;=S$1,S$2,ROUND(S$57-S$5-(S$4*COUNT($A30:$A$55)),2))</f>
        <v>0.15</v>
      </c>
      <c r="T30" s="274">
        <f t="shared" si="3"/>
        <v>0.35</v>
      </c>
      <c r="U30" s="250">
        <v>0.1</v>
      </c>
      <c r="V30" s="274">
        <v>0.1</v>
      </c>
      <c r="W30" s="275">
        <v>0.1</v>
      </c>
      <c r="X30" s="276">
        <v>0.38</v>
      </c>
      <c r="Y30" s="272">
        <f t="shared" si="5"/>
        <v>1998</v>
      </c>
      <c r="Z30" s="255"/>
      <c r="AA30" s="255"/>
      <c r="AB30" s="255"/>
    </row>
    <row r="31" spans="1:31" s="256" customFormat="1" ht="15.75">
      <c r="A31" s="272">
        <f t="shared" si="4"/>
        <v>1999</v>
      </c>
      <c r="B31" s="250">
        <f>IF(COUNT($A31:$A$55)&gt;=B$1,B$2,ROUND(B$57-B$5-(B$4*COUNT($A31:$A$55)),2))</f>
        <v>0.1</v>
      </c>
      <c r="C31" s="273">
        <f>IF(COUNT($A31:$A$55)&gt;=C$1,C$2,ROUND(C$57-C$5-(C$4*COUNT($A31:$A$55)),2))</f>
        <v>0.13</v>
      </c>
      <c r="D31" s="250">
        <f>IF(COUNT($A31:$A$55)&gt;=D$1,D$2,ROUND(D$57-D$5-(D$4*COUNT($A31:$A$55)),2))</f>
        <v>0.14000000000000001</v>
      </c>
      <c r="E31" s="250">
        <f>IF(COUNT($A31:$A$55)&gt;=E$1,E$2,ROUND(E$57-E$5-(E$4*COUNT($A31:$A$55)),2))</f>
        <v>0.2</v>
      </c>
      <c r="F31" s="250">
        <f>IF(COUNT($A31:$A$55)&gt;=F$1,F$2,ROUND(F$57-F$5-(F$4*COUNT($A31:$A$55)),2))</f>
        <v>0.2</v>
      </c>
      <c r="G31" s="250">
        <f>IF(COUNT($A31:$A$55)&gt;=G$1,G$2,ROUND(G$57-G$5-(G$4*COUNT($A31:$A$55)),2))</f>
        <v>0.5</v>
      </c>
      <c r="H31" s="250">
        <f>IF(COUNT($A31:$A$55)&gt;=H$1,H$2,ROUND(H$57-H$5-(H$4*COUNT($A31:$A$55)),2))</f>
        <v>0.2</v>
      </c>
      <c r="I31" s="250">
        <f>IF(COUNT($A31:$A$55)&gt;=I$1,I$2,ROUND(I$57-I$5-(I$4*COUNT($A31:$A$55)),2))</f>
        <v>0.2</v>
      </c>
      <c r="J31" s="250">
        <f>IF(COUNT($A31:$A$55)&gt;=J$1,J$2,ROUND(J$57-J$5-(J$4*COUNT($A31:$A$55)),2))</f>
        <v>0.2</v>
      </c>
      <c r="K31" s="250">
        <f>IF(COUNT($A31:$A$55)&gt;=K$1,K$2,ROUND(K$57-K$5-(K$4*COUNT($A31:$A$55)),2))</f>
        <v>0.2</v>
      </c>
      <c r="L31" s="250">
        <f>IF(COUNT($A31:$A$55)&gt;=L$1,L$2,ROUND(L$57-L$5-(L$4*COUNT($A31:$A$55)),2))</f>
        <v>0.2</v>
      </c>
      <c r="M31" s="250">
        <f>IF(COUNT($A31:$A$55)&gt;=M$1,M$2,ROUND(M$57-M$5-(M$4*COUNT($A31:$A$55)),2))</f>
        <v>0.2</v>
      </c>
      <c r="N31" s="250">
        <f>IF(COUNT($A31:$A$55)&gt;=N$1,N$2,ROUND(N$57-N$5-(N$4*COUNT($A31:$A$55)),2))</f>
        <v>0.2</v>
      </c>
      <c r="O31" s="250">
        <f>IF(COUNT($A31:$A$55)&gt;=O$1,O$2,ROUND(O$57-O$5-(O$4*COUNT($A31:$A$55)),2))</f>
        <v>0.2</v>
      </c>
      <c r="P31" s="250">
        <f>IF(COUNT($A31:$A$55)&gt;=P$1,P$2,ROUND(P$57-P$5-(P$4*COUNT($A31:$A$55)),2))</f>
        <v>0.2</v>
      </c>
      <c r="Q31" s="250">
        <f>IF(COUNT($A31:$A$55)&gt;=Q$1,Q$2,ROUND(Q$57-Q$5-(Q$4*COUNT($A31:$A$55)),2))</f>
        <v>0.2</v>
      </c>
      <c r="R31" s="250">
        <f>IF(COUNT($A31:$A$55)&gt;=R$1,R$2,ROUND(R$57-R$5-(R$4*COUNT($A31:$A$55)),2))</f>
        <v>0.2</v>
      </c>
      <c r="S31" s="250">
        <f>IF(COUNT($A31:$A$55)&gt;=S$1,S$2,ROUND(S$57-S$5-(S$4*COUNT($A31:$A$55)),2))</f>
        <v>0.15</v>
      </c>
      <c r="T31" s="274">
        <f t="shared" si="3"/>
        <v>0.37</v>
      </c>
      <c r="U31" s="250">
        <v>0.1</v>
      </c>
      <c r="V31" s="274">
        <v>0.1</v>
      </c>
      <c r="W31" s="275">
        <v>0.1</v>
      </c>
      <c r="X31" s="276">
        <v>0.38</v>
      </c>
      <c r="Y31" s="272">
        <f t="shared" si="5"/>
        <v>1999</v>
      </c>
      <c r="Z31" s="255"/>
      <c r="AB31" s="255"/>
    </row>
    <row r="32" spans="1:31" s="256" customFormat="1" ht="15.75">
      <c r="A32" s="272">
        <f t="shared" si="4"/>
        <v>2000</v>
      </c>
      <c r="B32" s="250">
        <f>IF(COUNT($A32:$A$55)&gt;=B$1,B$2,ROUND(B$57-B$5-(B$4*COUNT($A32:$A$55)),2))</f>
        <v>0.1</v>
      </c>
      <c r="C32" s="273">
        <f>IF(COUNT($A32:$A$55)&gt;=C$1,C$2,ROUND(C$57-C$5-(C$4*COUNT($A32:$A$55)),2))</f>
        <v>0.13</v>
      </c>
      <c r="D32" s="250">
        <f>IF(COUNT($A32:$A$55)&gt;=D$1,D$2,ROUND(D$57-D$5-(D$4*COUNT($A32:$A$55)),2))</f>
        <v>0.14000000000000001</v>
      </c>
      <c r="E32" s="250">
        <f>IF(COUNT($A32:$A$55)&gt;=E$1,E$2,ROUND(E$57-E$5-(E$4*COUNT($A32:$A$55)),2))</f>
        <v>0.2</v>
      </c>
      <c r="F32" s="250">
        <f>IF(COUNT($A32:$A$55)&gt;=F$1,F$2,ROUND(F$57-F$5-(F$4*COUNT($A32:$A$55)),2))</f>
        <v>0.2</v>
      </c>
      <c r="G32" s="250">
        <f>IF(COUNT($A32:$A$55)&gt;=G$1,G$2,ROUND(G$57-G$5-(G$4*COUNT($A32:$A$55)),2))</f>
        <v>0.5</v>
      </c>
      <c r="H32" s="250">
        <f>IF(COUNT($A32:$A$55)&gt;=H$1,H$2,ROUND(H$57-H$5-(H$4*COUNT($A32:$A$55)),2))</f>
        <v>0.2</v>
      </c>
      <c r="I32" s="250">
        <f>IF(COUNT($A32:$A$55)&gt;=I$1,I$2,ROUND(I$57-I$5-(I$4*COUNT($A32:$A$55)),2))</f>
        <v>0.2</v>
      </c>
      <c r="J32" s="250">
        <f>IF(COUNT($A32:$A$55)&gt;=J$1,J$2,ROUND(J$57-J$5-(J$4*COUNT($A32:$A$55)),2))</f>
        <v>0.2</v>
      </c>
      <c r="K32" s="250">
        <f>IF(COUNT($A32:$A$55)&gt;=K$1,K$2,ROUND(K$57-K$5-(K$4*COUNT($A32:$A$55)),2))</f>
        <v>0.2</v>
      </c>
      <c r="L32" s="250">
        <f>IF(COUNT($A32:$A$55)&gt;=L$1,L$2,ROUND(L$57-L$5-(L$4*COUNT($A32:$A$55)),2))</f>
        <v>0.2</v>
      </c>
      <c r="M32" s="250">
        <f>IF(COUNT($A32:$A$55)&gt;=M$1,M$2,ROUND(M$57-M$5-(M$4*COUNT($A32:$A$55)),2))</f>
        <v>0.2</v>
      </c>
      <c r="N32" s="250">
        <f>IF(COUNT($A32:$A$55)&gt;=N$1,N$2,ROUND(N$57-N$5-(N$4*COUNT($A32:$A$55)),2))</f>
        <v>0.2</v>
      </c>
      <c r="O32" s="250">
        <f>IF(COUNT($A32:$A$55)&gt;=O$1,O$2,ROUND(O$57-O$5-(O$4*COUNT($A32:$A$55)),2))</f>
        <v>0.2</v>
      </c>
      <c r="P32" s="250">
        <f>IF(COUNT($A32:$A$55)&gt;=P$1,P$2,ROUND(P$57-P$5-(P$4*COUNT($A32:$A$55)),2))</f>
        <v>0.2</v>
      </c>
      <c r="Q32" s="250">
        <f>IF(COUNT($A32:$A$55)&gt;=Q$1,Q$2,ROUND(Q$57-Q$5-(Q$4*COUNT($A32:$A$55)),2))</f>
        <v>0.2</v>
      </c>
      <c r="R32" s="250">
        <f>IF(COUNT($A32:$A$55)&gt;=R$1,R$2,ROUND(R$57-R$5-(R$4*COUNT($A32:$A$55)),2))</f>
        <v>0.2</v>
      </c>
      <c r="S32" s="250">
        <f>IF(COUNT($A32:$A$55)&gt;=S$1,S$2,ROUND(S$57-S$5-(S$4*COUNT($A32:$A$55)),2))</f>
        <v>0.17</v>
      </c>
      <c r="T32" s="274">
        <f t="shared" si="3"/>
        <v>0.38</v>
      </c>
      <c r="U32" s="250">
        <v>0.1</v>
      </c>
      <c r="V32" s="274">
        <v>0.1</v>
      </c>
      <c r="W32" s="275">
        <v>0.1</v>
      </c>
      <c r="X32" s="276">
        <v>0.38</v>
      </c>
      <c r="Y32" s="272">
        <f t="shared" si="5"/>
        <v>2000</v>
      </c>
      <c r="Z32" s="255"/>
      <c r="AA32" s="255"/>
      <c r="AB32" s="255"/>
      <c r="AC32" s="255"/>
    </row>
    <row r="33" spans="1:29" s="256" customFormat="1" ht="15.75">
      <c r="A33" s="272">
        <f t="shared" si="4"/>
        <v>2001</v>
      </c>
      <c r="B33" s="250">
        <f>IF(COUNT($A33:$A$55)&gt;=B$1,B$2,ROUND(B$57-B$5-(B$4*COUNT($A33:$A$55)),2))</f>
        <v>0.1</v>
      </c>
      <c r="C33" s="273">
        <f>IF(COUNT($A33:$A$55)&gt;=C$1,C$2,ROUND(C$57-C$5-(C$4*COUNT($A33:$A$55)),2))</f>
        <v>0.13</v>
      </c>
      <c r="D33" s="250">
        <f>IF(COUNT($A33:$A$55)&gt;=D$1,D$2,ROUND(D$57-D$5-(D$4*COUNT($A33:$A$55)),2))</f>
        <v>0.14000000000000001</v>
      </c>
      <c r="E33" s="250">
        <f>IF(COUNT($A33:$A$55)&gt;=E$1,E$2,ROUND(E$57-E$5-(E$4*COUNT($A33:$A$55)),2))</f>
        <v>0.2</v>
      </c>
      <c r="F33" s="250">
        <f>IF(COUNT($A33:$A$55)&gt;=F$1,F$2,ROUND(F$57-F$5-(F$4*COUNT($A33:$A$55)),2))</f>
        <v>0.2</v>
      </c>
      <c r="G33" s="250">
        <f>IF(COUNT($A33:$A$55)&gt;=G$1,G$2,ROUND(G$57-G$5-(G$4*COUNT($A33:$A$55)),2))</f>
        <v>0.5</v>
      </c>
      <c r="H33" s="250">
        <f>IF(COUNT($A33:$A$55)&gt;=H$1,H$2,ROUND(H$57-H$5-(H$4*COUNT($A33:$A$55)),2))</f>
        <v>0.2</v>
      </c>
      <c r="I33" s="250">
        <f>IF(COUNT($A33:$A$55)&gt;=I$1,I$2,ROUND(I$57-I$5-(I$4*COUNT($A33:$A$55)),2))</f>
        <v>0.2</v>
      </c>
      <c r="J33" s="250">
        <f>IF(COUNT($A33:$A$55)&gt;=J$1,J$2,ROUND(J$57-J$5-(J$4*COUNT($A33:$A$55)),2))</f>
        <v>0.2</v>
      </c>
      <c r="K33" s="250">
        <f>IF(COUNT($A33:$A$55)&gt;=K$1,K$2,ROUND(K$57-K$5-(K$4*COUNT($A33:$A$55)),2))</f>
        <v>0.2</v>
      </c>
      <c r="L33" s="250">
        <f>IF(COUNT($A33:$A$55)&gt;=L$1,L$2,ROUND(L$57-L$5-(L$4*COUNT($A33:$A$55)),2))</f>
        <v>0.2</v>
      </c>
      <c r="M33" s="250">
        <f>IF(COUNT($A33:$A$55)&gt;=M$1,M$2,ROUND(M$57-M$5-(M$4*COUNT($A33:$A$55)),2))</f>
        <v>0.2</v>
      </c>
      <c r="N33" s="250">
        <f>IF(COUNT($A33:$A$55)&gt;=N$1,N$2,ROUND(N$57-N$5-(N$4*COUNT($A33:$A$55)),2))</f>
        <v>0.2</v>
      </c>
      <c r="O33" s="250">
        <f>IF(COUNT($A33:$A$55)&gt;=O$1,O$2,ROUND(O$57-O$5-(O$4*COUNT($A33:$A$55)),2))</f>
        <v>0.2</v>
      </c>
      <c r="P33" s="250">
        <f>IF(COUNT($A33:$A$55)&gt;=P$1,P$2,ROUND(P$57-P$5-(P$4*COUNT($A33:$A$55)),2))</f>
        <v>0.2</v>
      </c>
      <c r="Q33" s="250">
        <f>IF(COUNT($A33:$A$55)&gt;=Q$1,Q$2,ROUND(Q$57-Q$5-(Q$4*COUNT($A33:$A$55)),2))</f>
        <v>0.2</v>
      </c>
      <c r="R33" s="250">
        <f>IF(COUNT($A33:$A$55)&gt;=R$1,R$2,ROUND(R$57-R$5-(R$4*COUNT($A33:$A$55)),2))</f>
        <v>0.2</v>
      </c>
      <c r="S33" s="250">
        <f>IF(COUNT($A33:$A$55)&gt;=S$1,S$2,ROUND(S$57-S$5-(S$4*COUNT($A33:$A$55)),2))</f>
        <v>0.2</v>
      </c>
      <c r="T33" s="274">
        <f t="shared" si="3"/>
        <v>0.4</v>
      </c>
      <c r="U33" s="250">
        <v>0.1</v>
      </c>
      <c r="V33" s="274">
        <v>0.1</v>
      </c>
      <c r="W33" s="275">
        <v>0.1</v>
      </c>
      <c r="X33" s="276">
        <v>0.38</v>
      </c>
      <c r="Y33" s="272">
        <f t="shared" si="5"/>
        <v>2001</v>
      </c>
      <c r="Z33" s="255"/>
      <c r="AA33" s="255"/>
      <c r="AB33" s="255"/>
      <c r="AC33" s="255"/>
    </row>
    <row r="34" spans="1:29" s="256" customFormat="1" ht="15.75">
      <c r="A34" s="272">
        <f t="shared" si="4"/>
        <v>2002</v>
      </c>
      <c r="B34" s="250">
        <f>IF(COUNT($A34:$A$55)&gt;=B$1,B$2,ROUND(B$57-B$5-(B$4*COUNT($A34:$A$55)),2))</f>
        <v>0.1</v>
      </c>
      <c r="C34" s="273">
        <f>IF(COUNT($A34:$A$55)&gt;=C$1,C$2,ROUND(C$57-C$5-(C$4*COUNT($A34:$A$55)),2))</f>
        <v>0.13</v>
      </c>
      <c r="D34" s="250">
        <f>IF(COUNT($A34:$A$55)&gt;=D$1,D$2,ROUND(D$57-D$5-(D$4*COUNT($A34:$A$55)),2))</f>
        <v>0.14000000000000001</v>
      </c>
      <c r="E34" s="250">
        <f>IF(COUNT($A34:$A$55)&gt;=E$1,E$2,ROUND(E$57-E$5-(E$4*COUNT($A34:$A$55)),2))</f>
        <v>0.2</v>
      </c>
      <c r="F34" s="250">
        <f>IF(COUNT($A34:$A$55)&gt;=F$1,F$2,ROUND(F$57-F$5-(F$4*COUNT($A34:$A$55)),2))</f>
        <v>0.2</v>
      </c>
      <c r="G34" s="250">
        <f>IF(COUNT($A34:$A$55)&gt;=G$1,G$2,ROUND(G$57-G$5-(G$4*COUNT($A34:$A$55)),2))</f>
        <v>0.5</v>
      </c>
      <c r="H34" s="250">
        <f>IF(COUNT($A34:$A$55)&gt;=H$1,H$2,ROUND(H$57-H$5-(H$4*COUNT($A34:$A$55)),2))</f>
        <v>0.2</v>
      </c>
      <c r="I34" s="250">
        <f>IF(COUNT($A34:$A$55)&gt;=I$1,I$2,ROUND(I$57-I$5-(I$4*COUNT($A34:$A$55)),2))</f>
        <v>0.2</v>
      </c>
      <c r="J34" s="250">
        <f>IF(COUNT($A34:$A$55)&gt;=J$1,J$2,ROUND(J$57-J$5-(J$4*COUNT($A34:$A$55)),2))</f>
        <v>0.2</v>
      </c>
      <c r="K34" s="250">
        <f>IF(COUNT($A34:$A$55)&gt;=K$1,K$2,ROUND(K$57-K$5-(K$4*COUNT($A34:$A$55)),2))</f>
        <v>0.2</v>
      </c>
      <c r="L34" s="250">
        <f>IF(COUNT($A34:$A$55)&gt;=L$1,L$2,ROUND(L$57-L$5-(L$4*COUNT($A34:$A$55)),2))</f>
        <v>0.2</v>
      </c>
      <c r="M34" s="250">
        <f>IF(COUNT($A34:$A$55)&gt;=M$1,M$2,ROUND(M$57-M$5-(M$4*COUNT($A34:$A$55)),2))</f>
        <v>0.2</v>
      </c>
      <c r="N34" s="250">
        <f>IF(COUNT($A34:$A$55)&gt;=N$1,N$2,ROUND(N$57-N$5-(N$4*COUNT($A34:$A$55)),2))</f>
        <v>0.2</v>
      </c>
      <c r="O34" s="250">
        <f>IF(COUNT($A34:$A$55)&gt;=O$1,O$2,ROUND(O$57-O$5-(O$4*COUNT($A34:$A$55)),2))</f>
        <v>0.2</v>
      </c>
      <c r="P34" s="250">
        <f>IF(COUNT($A34:$A$55)&gt;=P$1,P$2,ROUND(P$57-P$5-(P$4*COUNT($A34:$A$55)),2))</f>
        <v>0.2</v>
      </c>
      <c r="Q34" s="250">
        <f>IF(COUNT($A34:$A$55)&gt;=Q$1,Q$2,ROUND(Q$57-Q$5-(Q$4*COUNT($A34:$A$55)),2))</f>
        <v>0.2</v>
      </c>
      <c r="R34" s="250">
        <f>IF(COUNT($A34:$A$55)&gt;=R$1,R$2,ROUND(R$57-R$5-(R$4*COUNT($A34:$A$55)),2))</f>
        <v>0.2</v>
      </c>
      <c r="S34" s="250">
        <f>IF(COUNT($A34:$A$55)&gt;=S$1,S$2,ROUND(S$57-S$5-(S$4*COUNT($A34:$A$55)),2))</f>
        <v>0.24</v>
      </c>
      <c r="T34" s="274">
        <f t="shared" si="3"/>
        <v>0.41</v>
      </c>
      <c r="U34" s="250">
        <v>0.1</v>
      </c>
      <c r="V34" s="274">
        <v>0.1</v>
      </c>
      <c r="W34" s="275">
        <v>0.1</v>
      </c>
      <c r="X34" s="276">
        <v>0.38</v>
      </c>
      <c r="Y34" s="272">
        <f t="shared" si="5"/>
        <v>2002</v>
      </c>
      <c r="Z34" s="255"/>
      <c r="AA34" s="255"/>
      <c r="AB34" s="255"/>
      <c r="AC34" s="255"/>
    </row>
    <row r="35" spans="1:29" s="256" customFormat="1" ht="15.75">
      <c r="A35" s="272">
        <f t="shared" si="4"/>
        <v>2003</v>
      </c>
      <c r="B35" s="250">
        <f>IF(COUNT($A35:$A$55)&gt;=B$1,B$2,ROUND(B$57-B$5-(B$4*COUNT($A35:$A$55)),2))</f>
        <v>0.1</v>
      </c>
      <c r="C35" s="273">
        <f>IF(COUNT($A35:$A$55)&gt;=C$1,C$2,ROUND(C$57-C$5-(C$4*COUNT($A35:$A$55)),2))</f>
        <v>0.13</v>
      </c>
      <c r="D35" s="250">
        <f>IF(COUNT($A35:$A$55)&gt;=D$1,D$2,ROUND(D$57-D$5-(D$4*COUNT($A35:$A$55)),2))</f>
        <v>0.14000000000000001</v>
      </c>
      <c r="E35" s="250">
        <f>IF(COUNT($A35:$A$55)&gt;=E$1,E$2,ROUND(E$57-E$5-(E$4*COUNT($A35:$A$55)),2))</f>
        <v>0.2</v>
      </c>
      <c r="F35" s="250">
        <f>IF(COUNT($A35:$A$55)&gt;=F$1,F$2,ROUND(F$57-F$5-(F$4*COUNT($A35:$A$55)),2))</f>
        <v>0.2</v>
      </c>
      <c r="G35" s="250">
        <f>IF(COUNT($A35:$A$55)&gt;=G$1,G$2,ROUND(G$57-G$5-(G$4*COUNT($A35:$A$55)),2))</f>
        <v>0.5</v>
      </c>
      <c r="H35" s="250">
        <f>IF(COUNT($A35:$A$55)&gt;=H$1,H$2,ROUND(H$57-H$5-(H$4*COUNT($A35:$A$55)),2))</f>
        <v>0.2</v>
      </c>
      <c r="I35" s="250">
        <f>IF(COUNT($A35:$A$55)&gt;=I$1,I$2,ROUND(I$57-I$5-(I$4*COUNT($A35:$A$55)),2))</f>
        <v>0.2</v>
      </c>
      <c r="J35" s="250">
        <f>IF(COUNT($A35:$A$55)&gt;=J$1,J$2,ROUND(J$57-J$5-(J$4*COUNT($A35:$A$55)),2))</f>
        <v>0.2</v>
      </c>
      <c r="K35" s="250">
        <f>IF(COUNT($A35:$A$55)&gt;=K$1,K$2,ROUND(K$57-K$5-(K$4*COUNT($A35:$A$55)),2))</f>
        <v>0.2</v>
      </c>
      <c r="L35" s="250">
        <f>IF(COUNT($A35:$A$55)&gt;=L$1,L$2,ROUND(L$57-L$5-(L$4*COUNT($A35:$A$55)),2))</f>
        <v>0.2</v>
      </c>
      <c r="M35" s="250">
        <f>IF(COUNT($A35:$A$55)&gt;=M$1,M$2,ROUND(M$57-M$5-(M$4*COUNT($A35:$A$55)),2))</f>
        <v>0.2</v>
      </c>
      <c r="N35" s="250">
        <f>IF(COUNT($A35:$A$55)&gt;=N$1,N$2,ROUND(N$57-N$5-(N$4*COUNT($A35:$A$55)),2))</f>
        <v>0.2</v>
      </c>
      <c r="O35" s="250">
        <f>IF(COUNT($A35:$A$55)&gt;=O$1,O$2,ROUND(O$57-O$5-(O$4*COUNT($A35:$A$55)),2))</f>
        <v>0.2</v>
      </c>
      <c r="P35" s="250">
        <f>IF(COUNT($A35:$A$55)&gt;=P$1,P$2,ROUND(P$57-P$5-(P$4*COUNT($A35:$A$55)),2))</f>
        <v>0.2</v>
      </c>
      <c r="Q35" s="250">
        <f>IF(COUNT($A35:$A$55)&gt;=Q$1,Q$2,ROUND(Q$57-Q$5-(Q$4*COUNT($A35:$A$55)),2))</f>
        <v>0.2</v>
      </c>
      <c r="R35" s="250">
        <f>IF(COUNT($A35:$A$55)&gt;=R$1,R$2,ROUND(R$57-R$5-(R$4*COUNT($A35:$A$55)),2))</f>
        <v>0.2</v>
      </c>
      <c r="S35" s="250">
        <f>IF(COUNT($A35:$A$55)&gt;=S$1,S$2,ROUND(S$57-S$5-(S$4*COUNT($A35:$A$55)),2))</f>
        <v>0.27</v>
      </c>
      <c r="T35" s="274">
        <f t="shared" si="3"/>
        <v>0.43</v>
      </c>
      <c r="U35" s="250">
        <v>0.1</v>
      </c>
      <c r="V35" s="274">
        <v>0.1</v>
      </c>
      <c r="W35" s="275">
        <v>0.1</v>
      </c>
      <c r="X35" s="276">
        <v>0.38</v>
      </c>
      <c r="Y35" s="272">
        <f t="shared" si="5"/>
        <v>2003</v>
      </c>
      <c r="Z35" s="255"/>
      <c r="AA35" s="255"/>
      <c r="AB35" s="255"/>
      <c r="AC35" s="255"/>
    </row>
    <row r="36" spans="1:29" s="256" customFormat="1" ht="15.75">
      <c r="A36" s="272">
        <f t="shared" si="4"/>
        <v>2004</v>
      </c>
      <c r="B36" s="250">
        <f>IF(COUNT($A36:$A$55)&gt;=B$1,B$2,ROUND(B$57-B$5-(B$4*COUNT($A36:$A$55)),2))</f>
        <v>0.1</v>
      </c>
      <c r="C36" s="273">
        <f>IF(COUNT($A36:$A$55)&gt;=C$1,C$2,ROUND(C$57-C$5-(C$4*COUNT($A36:$A$55)),2))</f>
        <v>0.13</v>
      </c>
      <c r="D36" s="250">
        <f>IF(COUNT($A36:$A$55)&gt;=D$1,D$2,ROUND(D$57-D$5-(D$4*COUNT($A36:$A$55)),2))</f>
        <v>0.14000000000000001</v>
      </c>
      <c r="E36" s="250">
        <f>IF(COUNT($A36:$A$55)&gt;=E$1,E$2,ROUND(E$57-E$5-(E$4*COUNT($A36:$A$55)),2))</f>
        <v>0.2</v>
      </c>
      <c r="F36" s="250">
        <f>IF(COUNT($A36:$A$55)&gt;=F$1,F$2,ROUND(F$57-F$5-(F$4*COUNT($A36:$A$55)),2))</f>
        <v>0.2</v>
      </c>
      <c r="G36" s="250">
        <f>IF(COUNT($A36:$A$55)&gt;=G$1,G$2,ROUND(G$57-G$5-(G$4*COUNT($A36:$A$55)),2))</f>
        <v>0.5</v>
      </c>
      <c r="H36" s="250">
        <f>IF(COUNT($A36:$A$55)&gt;=H$1,H$2,ROUND(H$57-H$5-(H$4*COUNT($A36:$A$55)),2))</f>
        <v>0.2</v>
      </c>
      <c r="I36" s="250">
        <f>IF(COUNT($A36:$A$55)&gt;=I$1,I$2,ROUND(I$57-I$5-(I$4*COUNT($A36:$A$55)),2))</f>
        <v>0.2</v>
      </c>
      <c r="J36" s="250">
        <f>IF(COUNT($A36:$A$55)&gt;=J$1,J$2,ROUND(J$57-J$5-(J$4*COUNT($A36:$A$55)),2))</f>
        <v>0.2</v>
      </c>
      <c r="K36" s="250">
        <f>IF(COUNT($A36:$A$55)&gt;=K$1,K$2,ROUND(K$57-K$5-(K$4*COUNT($A36:$A$55)),2))</f>
        <v>0.2</v>
      </c>
      <c r="L36" s="250">
        <f>IF(COUNT($A36:$A$55)&gt;=L$1,L$2,ROUND(L$57-L$5-(L$4*COUNT($A36:$A$55)),2))</f>
        <v>0.2</v>
      </c>
      <c r="M36" s="250">
        <f>IF(COUNT($A36:$A$55)&gt;=M$1,M$2,ROUND(M$57-M$5-(M$4*COUNT($A36:$A$55)),2))</f>
        <v>0.2</v>
      </c>
      <c r="N36" s="250">
        <f>IF(COUNT($A36:$A$55)&gt;=N$1,N$2,ROUND(N$57-N$5-(N$4*COUNT($A36:$A$55)),2))</f>
        <v>0.2</v>
      </c>
      <c r="O36" s="250">
        <f>IF(COUNT($A36:$A$55)&gt;=O$1,O$2,ROUND(O$57-O$5-(O$4*COUNT($A36:$A$55)),2))</f>
        <v>0.2</v>
      </c>
      <c r="P36" s="250">
        <f>IF(COUNT($A36:$A$55)&gt;=P$1,P$2,ROUND(P$57-P$5-(P$4*COUNT($A36:$A$55)),2))</f>
        <v>0.2</v>
      </c>
      <c r="Q36" s="250">
        <f>IF(COUNT($A36:$A$55)&gt;=Q$1,Q$2,ROUND(Q$57-Q$5-(Q$4*COUNT($A36:$A$55)),2))</f>
        <v>0.2</v>
      </c>
      <c r="R36" s="250">
        <f>IF(COUNT($A36:$A$55)&gt;=R$1,R$2,ROUND(R$57-R$5-(R$4*COUNT($A36:$A$55)),2))</f>
        <v>0.2</v>
      </c>
      <c r="S36" s="250">
        <f>IF(COUNT($A36:$A$55)&gt;=S$1,S$2,ROUND(S$57-S$5-(S$4*COUNT($A36:$A$55)),2))</f>
        <v>0.3</v>
      </c>
      <c r="T36" s="274">
        <f t="shared" si="3"/>
        <v>0.45</v>
      </c>
      <c r="U36" s="250">
        <v>0.1</v>
      </c>
      <c r="V36" s="274">
        <v>0.1</v>
      </c>
      <c r="W36" s="275">
        <v>0.1</v>
      </c>
      <c r="X36" s="276">
        <v>0.38</v>
      </c>
      <c r="Y36" s="272">
        <f t="shared" si="5"/>
        <v>2004</v>
      </c>
      <c r="Z36" s="255"/>
      <c r="AA36" s="255"/>
      <c r="AB36" s="255"/>
      <c r="AC36" s="255"/>
    </row>
    <row r="37" spans="1:29" s="256" customFormat="1" ht="15.75">
      <c r="A37" s="272">
        <f t="shared" si="4"/>
        <v>2005</v>
      </c>
      <c r="B37" s="250">
        <f>IF(COUNT($A37:$A$55)&gt;=B$1,B$2,ROUND(B$57-B$5-(B$4*COUNT($A37:$A$55)),2))</f>
        <v>0.1</v>
      </c>
      <c r="C37" s="273">
        <f>IF(COUNT($A37:$A$55)&gt;=C$1,C$2,ROUND(C$57-C$5-(C$4*COUNT($A37:$A$55)),2))</f>
        <v>0.13</v>
      </c>
      <c r="D37" s="250">
        <f>IF(COUNT($A37:$A$55)&gt;=D$1,D$2,ROUND(D$57-D$5-(D$4*COUNT($A37:$A$55)),2))</f>
        <v>0.14000000000000001</v>
      </c>
      <c r="E37" s="250">
        <f>IF(COUNT($A37:$A$55)&gt;=E$1,E$2,ROUND(E$57-E$5-(E$4*COUNT($A37:$A$55)),2))</f>
        <v>0.2</v>
      </c>
      <c r="F37" s="250">
        <f>IF(COUNT($A37:$A$55)&gt;=F$1,F$2,ROUND(F$57-F$5-(F$4*COUNT($A37:$A$55)),2))</f>
        <v>0.2</v>
      </c>
      <c r="G37" s="250">
        <f>IF(COUNT($A37:$A$55)&gt;=G$1,G$2,ROUND(G$57-G$5-(G$4*COUNT($A37:$A$55)),2))</f>
        <v>0.5</v>
      </c>
      <c r="H37" s="250">
        <f>IF(COUNT($A37:$A$55)&gt;=H$1,H$2,ROUND(H$57-H$5-(H$4*COUNT($A37:$A$55)),2))</f>
        <v>0.2</v>
      </c>
      <c r="I37" s="250">
        <f>IF(COUNT($A37:$A$55)&gt;=I$1,I$2,ROUND(I$57-I$5-(I$4*COUNT($A37:$A$55)),2))</f>
        <v>0.2</v>
      </c>
      <c r="J37" s="250">
        <f>IF(COUNT($A37:$A$55)&gt;=J$1,J$2,ROUND(J$57-J$5-(J$4*COUNT($A37:$A$55)),2))</f>
        <v>0.2</v>
      </c>
      <c r="K37" s="250">
        <f>IF(COUNT($A37:$A$55)&gt;=K$1,K$2,ROUND(K$57-K$5-(K$4*COUNT($A37:$A$55)),2))</f>
        <v>0.2</v>
      </c>
      <c r="L37" s="250">
        <f>IF(COUNT($A37:$A$55)&gt;=L$1,L$2,ROUND(L$57-L$5-(L$4*COUNT($A37:$A$55)),2))</f>
        <v>0.2</v>
      </c>
      <c r="M37" s="250">
        <f>IF(COUNT($A37:$A$55)&gt;=M$1,M$2,ROUND(M$57-M$5-(M$4*COUNT($A37:$A$55)),2))</f>
        <v>0.2</v>
      </c>
      <c r="N37" s="250">
        <f>IF(COUNT($A37:$A$55)&gt;=N$1,N$2,ROUND(N$57-N$5-(N$4*COUNT($A37:$A$55)),2))</f>
        <v>0.2</v>
      </c>
      <c r="O37" s="250">
        <f>IF(COUNT($A37:$A$55)&gt;=O$1,O$2,ROUND(O$57-O$5-(O$4*COUNT($A37:$A$55)),2))</f>
        <v>0.2</v>
      </c>
      <c r="P37" s="250">
        <f>IF(COUNT($A37:$A$55)&gt;=P$1,P$2,ROUND(P$57-P$5-(P$4*COUNT($A37:$A$55)),2))</f>
        <v>0.2</v>
      </c>
      <c r="Q37" s="250">
        <f>IF(COUNT($A37:$A$55)&gt;=Q$1,Q$2,ROUND(Q$57-Q$5-(Q$4*COUNT($A37:$A$55)),2))</f>
        <v>0.2</v>
      </c>
      <c r="R37" s="250">
        <f>IF(COUNT($A37:$A$55)&gt;=R$1,R$2,ROUND(R$57-R$5-(R$4*COUNT($A37:$A$55)),2))</f>
        <v>0.22</v>
      </c>
      <c r="S37" s="250">
        <f>IF(COUNT($A37:$A$55)&gt;=S$1,S$2,ROUND(S$57-S$5-(S$4*COUNT($A37:$A$55)),2))</f>
        <v>0.34</v>
      </c>
      <c r="T37" s="274">
        <f t="shared" si="3"/>
        <v>0.47</v>
      </c>
      <c r="U37" s="250">
        <v>0.1</v>
      </c>
      <c r="V37" s="274">
        <v>0.1</v>
      </c>
      <c r="W37" s="275">
        <v>0.1</v>
      </c>
      <c r="X37" s="276">
        <v>0.38</v>
      </c>
      <c r="Y37" s="272">
        <f t="shared" si="5"/>
        <v>2005</v>
      </c>
      <c r="Z37" s="255"/>
      <c r="AA37" s="255"/>
      <c r="AB37" s="255"/>
      <c r="AC37" s="255"/>
    </row>
    <row r="38" spans="1:29" s="256" customFormat="1" ht="15.75">
      <c r="A38" s="272">
        <f t="shared" si="4"/>
        <v>2006</v>
      </c>
      <c r="B38" s="250">
        <f>IF(COUNT($A38:$A$55)&gt;=B$1,B$2,ROUND(B$57-B$5-(B$4*COUNT($A38:$A$55)),2))</f>
        <v>0.1</v>
      </c>
      <c r="C38" s="273">
        <f>IF(COUNT($A38:$A$55)&gt;=C$1,C$2,ROUND(C$57-C$5-(C$4*COUNT($A38:$A$55)),2))</f>
        <v>0.13</v>
      </c>
      <c r="D38" s="250">
        <f>IF(COUNT($A38:$A$55)&gt;=D$1,D$2,ROUND(D$57-D$5-(D$4*COUNT($A38:$A$55)),2))</f>
        <v>0.14000000000000001</v>
      </c>
      <c r="E38" s="250">
        <f>IF(COUNT($A38:$A$55)&gt;=E$1,E$2,ROUND(E$57-E$5-(E$4*COUNT($A38:$A$55)),2))</f>
        <v>0.2</v>
      </c>
      <c r="F38" s="250">
        <f>IF(COUNT($A38:$A$55)&gt;=F$1,F$2,ROUND(F$57-F$5-(F$4*COUNT($A38:$A$55)),2))</f>
        <v>0.2</v>
      </c>
      <c r="G38" s="250">
        <f>IF(COUNT($A38:$A$55)&gt;=G$1,G$2,ROUND(G$57-G$5-(G$4*COUNT($A38:$A$55)),2))</f>
        <v>0.5</v>
      </c>
      <c r="H38" s="250">
        <f>IF(COUNT($A38:$A$55)&gt;=H$1,H$2,ROUND(H$57-H$5-(H$4*COUNT($A38:$A$55)),2))</f>
        <v>0.2</v>
      </c>
      <c r="I38" s="250">
        <f>IF(COUNT($A38:$A$55)&gt;=I$1,I$2,ROUND(I$57-I$5-(I$4*COUNT($A38:$A$55)),2))</f>
        <v>0.2</v>
      </c>
      <c r="J38" s="250">
        <f>IF(COUNT($A38:$A$55)&gt;=J$1,J$2,ROUND(J$57-J$5-(J$4*COUNT($A38:$A$55)),2))</f>
        <v>0.2</v>
      </c>
      <c r="K38" s="250">
        <f>IF(COUNT($A38:$A$55)&gt;=K$1,K$2,ROUND(K$57-K$5-(K$4*COUNT($A38:$A$55)),2))</f>
        <v>0.2</v>
      </c>
      <c r="L38" s="250">
        <f>IF(COUNT($A38:$A$55)&gt;=L$1,L$2,ROUND(L$57-L$5-(L$4*COUNT($A38:$A$55)),2))</f>
        <v>0.2</v>
      </c>
      <c r="M38" s="250">
        <f>IF(COUNT($A38:$A$55)&gt;=M$1,M$2,ROUND(M$57-M$5-(M$4*COUNT($A38:$A$55)),2))</f>
        <v>0.2</v>
      </c>
      <c r="N38" s="250">
        <f>IF(COUNT($A38:$A$55)&gt;=N$1,N$2,ROUND(N$57-N$5-(N$4*COUNT($A38:$A$55)),2))</f>
        <v>0.2</v>
      </c>
      <c r="O38" s="250">
        <f>IF(COUNT($A38:$A$55)&gt;=O$1,O$2,ROUND(O$57-O$5-(O$4*COUNT($A38:$A$55)),2))</f>
        <v>0.2</v>
      </c>
      <c r="P38" s="250">
        <f>IF(COUNT($A38:$A$55)&gt;=P$1,P$2,ROUND(P$57-P$5-(P$4*COUNT($A38:$A$55)),2))</f>
        <v>0.2</v>
      </c>
      <c r="Q38" s="250">
        <f>IF(COUNT($A38:$A$55)&gt;=Q$1,Q$2,ROUND(Q$57-Q$5-(Q$4*COUNT($A38:$A$55)),2))</f>
        <v>0.22</v>
      </c>
      <c r="R38" s="250">
        <f>IF(COUNT($A38:$A$55)&gt;=R$1,R$2,ROUND(R$57-R$5-(R$4*COUNT($A38:$A$55)),2))</f>
        <v>0.26</v>
      </c>
      <c r="S38" s="250">
        <f>IF(COUNT($A38:$A$55)&gt;=S$1,S$2,ROUND(S$57-S$5-(S$4*COUNT($A38:$A$55)),2))</f>
        <v>0.37</v>
      </c>
      <c r="T38" s="274">
        <f t="shared" si="3"/>
        <v>0.48</v>
      </c>
      <c r="U38" s="250">
        <v>0.1</v>
      </c>
      <c r="V38" s="274">
        <v>0.1</v>
      </c>
      <c r="W38" s="275">
        <v>0.1</v>
      </c>
      <c r="X38" s="276">
        <v>0.38</v>
      </c>
      <c r="Y38" s="272">
        <f t="shared" si="5"/>
        <v>2006</v>
      </c>
      <c r="Z38" s="255"/>
      <c r="AA38" s="255"/>
      <c r="AB38" s="255"/>
      <c r="AC38" s="255"/>
    </row>
    <row r="39" spans="1:29" s="256" customFormat="1" ht="15.75">
      <c r="A39" s="272">
        <f t="shared" si="4"/>
        <v>2007</v>
      </c>
      <c r="B39" s="250">
        <f>IF(COUNT($A39:$A$55)&gt;=B$1,B$2,ROUND(B$57-B$5-(B$4*COUNT($A39:$A$55)),2))</f>
        <v>0.1</v>
      </c>
      <c r="C39" s="273">
        <f>IF(COUNT($A39:$A$55)&gt;=C$1,C$2,ROUND(C$57-C$5-(C$4*COUNT($A39:$A$55)),2))</f>
        <v>0.13</v>
      </c>
      <c r="D39" s="250">
        <f>IF(COUNT($A39:$A$55)&gt;=D$1,D$2,ROUND(D$57-D$5-(D$4*COUNT($A39:$A$55)),2))</f>
        <v>0.14000000000000001</v>
      </c>
      <c r="E39" s="250">
        <f>IF(COUNT($A39:$A$55)&gt;=E$1,E$2,ROUND(E$57-E$5-(E$4*COUNT($A39:$A$55)),2))</f>
        <v>0.2</v>
      </c>
      <c r="F39" s="250">
        <f>IF(COUNT($A39:$A$55)&gt;=F$1,F$2,ROUND(F$57-F$5-(F$4*COUNT($A39:$A$55)),2))</f>
        <v>0.2</v>
      </c>
      <c r="G39" s="250">
        <f>IF(COUNT($A39:$A$55)&gt;=G$1,G$2,ROUND(G$57-G$5-(G$4*COUNT($A39:$A$55)),2))</f>
        <v>0.5</v>
      </c>
      <c r="H39" s="250">
        <f>IF(COUNT($A39:$A$55)&gt;=H$1,H$2,ROUND(H$57-H$5-(H$4*COUNT($A39:$A$55)),2))</f>
        <v>0.2</v>
      </c>
      <c r="I39" s="250">
        <f>IF(COUNT($A39:$A$55)&gt;=I$1,I$2,ROUND(I$57-I$5-(I$4*COUNT($A39:$A$55)),2))</f>
        <v>0.2</v>
      </c>
      <c r="J39" s="250">
        <f>IF(COUNT($A39:$A$55)&gt;=J$1,J$2,ROUND(J$57-J$5-(J$4*COUNT($A39:$A$55)),2))</f>
        <v>0.2</v>
      </c>
      <c r="K39" s="250">
        <f>IF(COUNT($A39:$A$55)&gt;=K$1,K$2,ROUND(K$57-K$5-(K$4*COUNT($A39:$A$55)),2))</f>
        <v>0.2</v>
      </c>
      <c r="L39" s="250">
        <f>IF(COUNT($A39:$A$55)&gt;=L$1,L$2,ROUND(L$57-L$5-(L$4*COUNT($A39:$A$55)),2))</f>
        <v>0.2</v>
      </c>
      <c r="M39" s="250">
        <f>IF(COUNT($A39:$A$55)&gt;=M$1,M$2,ROUND(M$57-M$5-(M$4*COUNT($A39:$A$55)),2))</f>
        <v>0.2</v>
      </c>
      <c r="N39" s="250">
        <f>IF(COUNT($A39:$A$55)&gt;=N$1,N$2,ROUND(N$57-N$5-(N$4*COUNT($A39:$A$55)),2))</f>
        <v>0.2</v>
      </c>
      <c r="O39" s="250">
        <f>IF(COUNT($A39:$A$55)&gt;=O$1,O$2,ROUND(O$57-O$5-(O$4*COUNT($A39:$A$55)),2))</f>
        <v>0.2</v>
      </c>
      <c r="P39" s="250">
        <f>IF(COUNT($A39:$A$55)&gt;=P$1,P$2,ROUND(P$57-P$5-(P$4*COUNT($A39:$A$55)),2))</f>
        <v>0.2</v>
      </c>
      <c r="Q39" s="250">
        <f>IF(COUNT($A39:$A$55)&gt;=Q$1,Q$2,ROUND(Q$57-Q$5-(Q$4*COUNT($A39:$A$55)),2))</f>
        <v>0.26</v>
      </c>
      <c r="R39" s="250">
        <f>IF(COUNT($A39:$A$55)&gt;=R$1,R$2,ROUND(R$57-R$5-(R$4*COUNT($A39:$A$55)),2))</f>
        <v>0.3</v>
      </c>
      <c r="S39" s="250">
        <f>IF(COUNT($A39:$A$55)&gt;=S$1,S$2,ROUND(S$57-S$5-(S$4*COUNT($A39:$A$55)),2))</f>
        <v>0.41</v>
      </c>
      <c r="T39" s="274">
        <f t="shared" si="3"/>
        <v>0.5</v>
      </c>
      <c r="U39" s="250">
        <v>0.1</v>
      </c>
      <c r="V39" s="274">
        <v>0.1</v>
      </c>
      <c r="W39" s="275">
        <v>0.1</v>
      </c>
      <c r="X39" s="276">
        <v>0.38</v>
      </c>
      <c r="Y39" s="272">
        <f t="shared" si="5"/>
        <v>2007</v>
      </c>
      <c r="Z39" s="255"/>
      <c r="AA39" s="255"/>
      <c r="AB39" s="255"/>
      <c r="AC39" s="255"/>
    </row>
    <row r="40" spans="1:29" s="256" customFormat="1" ht="15.75">
      <c r="A40" s="272">
        <f t="shared" si="4"/>
        <v>2008</v>
      </c>
      <c r="B40" s="250">
        <f>IF(COUNT($A40:$A$55)&gt;=B$1,B$2,ROUND(B$57-B$5-(B$4*COUNT($A40:$A$55)),2))</f>
        <v>0.1</v>
      </c>
      <c r="C40" s="273">
        <f>IF(COUNT($A40:$A$55)&gt;=C$1,C$2,ROUND(C$57-C$5-(C$4*COUNT($A40:$A$55)),2))</f>
        <v>0.13</v>
      </c>
      <c r="D40" s="250">
        <f>IF(COUNT($A40:$A$55)&gt;=D$1,D$2,ROUND(D$57-D$5-(D$4*COUNT($A40:$A$55)),2))</f>
        <v>0.14000000000000001</v>
      </c>
      <c r="E40" s="250">
        <f>IF(COUNT($A40:$A$55)&gt;=E$1,E$2,ROUND(E$57-E$5-(E$4*COUNT($A40:$A$55)),2))</f>
        <v>0.2</v>
      </c>
      <c r="F40" s="250">
        <f>IF(COUNT($A40:$A$55)&gt;=F$1,F$2,ROUND(F$57-F$5-(F$4*COUNT($A40:$A$55)),2))</f>
        <v>0.2</v>
      </c>
      <c r="G40" s="250">
        <f>IF(COUNT($A40:$A$55)&gt;=G$1,G$2,ROUND(G$57-G$5-(G$4*COUNT($A40:$A$55)),2))</f>
        <v>0.5</v>
      </c>
      <c r="H40" s="250">
        <f>IF(COUNT($A40:$A$55)&gt;=H$1,H$2,ROUND(H$57-H$5-(H$4*COUNT($A40:$A$55)),2))</f>
        <v>0.2</v>
      </c>
      <c r="I40" s="250">
        <f>IF(COUNT($A40:$A$55)&gt;=I$1,I$2,ROUND(I$57-I$5-(I$4*COUNT($A40:$A$55)),2))</f>
        <v>0.2</v>
      </c>
      <c r="J40" s="250">
        <f>IF(COUNT($A40:$A$55)&gt;=J$1,J$2,ROUND(J$57-J$5-(J$4*COUNT($A40:$A$55)),2))</f>
        <v>0.2</v>
      </c>
      <c r="K40" s="250">
        <f>IF(COUNT($A40:$A$55)&gt;=K$1,K$2,ROUND(K$57-K$5-(K$4*COUNT($A40:$A$55)),2))</f>
        <v>0.2</v>
      </c>
      <c r="L40" s="250">
        <f>IF(COUNT($A40:$A$55)&gt;=L$1,L$2,ROUND(L$57-L$5-(L$4*COUNT($A40:$A$55)),2))</f>
        <v>0.2</v>
      </c>
      <c r="M40" s="250">
        <f>IF(COUNT($A40:$A$55)&gt;=M$1,M$2,ROUND(M$57-M$5-(M$4*COUNT($A40:$A$55)),2))</f>
        <v>0.2</v>
      </c>
      <c r="N40" s="250">
        <f>IF(COUNT($A40:$A$55)&gt;=N$1,N$2,ROUND(N$57-N$5-(N$4*COUNT($A40:$A$55)),2))</f>
        <v>0.2</v>
      </c>
      <c r="O40" s="250">
        <f>IF(COUNT($A40:$A$55)&gt;=O$1,O$2,ROUND(O$57-O$5-(O$4*COUNT($A40:$A$55)),2))</f>
        <v>0.2</v>
      </c>
      <c r="P40" s="250">
        <f>IF(COUNT($A40:$A$55)&gt;=P$1,P$2,ROUND(P$57-P$5-(P$4*COUNT($A40:$A$55)),2))</f>
        <v>0.2</v>
      </c>
      <c r="Q40" s="250">
        <f>IF(COUNT($A40:$A$55)&gt;=Q$1,Q$2,ROUND(Q$57-Q$5-(Q$4*COUNT($A40:$A$55)),2))</f>
        <v>0.31</v>
      </c>
      <c r="R40" s="250">
        <f>IF(COUNT($A40:$A$55)&gt;=R$1,R$2,ROUND(R$57-R$5-(R$4*COUNT($A40:$A$55)),2))</f>
        <v>0.34</v>
      </c>
      <c r="S40" s="250">
        <f>IF(COUNT($A40:$A$55)&gt;=S$1,S$2,ROUND(S$57-S$5-(S$4*COUNT($A40:$A$55)),2))</f>
        <v>0.44</v>
      </c>
      <c r="T40" s="274">
        <f t="shared" si="3"/>
        <v>0.52</v>
      </c>
      <c r="U40" s="250">
        <v>0.1</v>
      </c>
      <c r="V40" s="274">
        <v>0.1</v>
      </c>
      <c r="W40" s="275">
        <v>0.1</v>
      </c>
      <c r="X40" s="276">
        <v>0.38</v>
      </c>
      <c r="Y40" s="272">
        <f t="shared" si="5"/>
        <v>2008</v>
      </c>
      <c r="Z40" s="255"/>
      <c r="AA40" s="255"/>
      <c r="AB40" s="255"/>
      <c r="AC40" s="255"/>
    </row>
    <row r="41" spans="1:29" s="256" customFormat="1" ht="15.75">
      <c r="A41" s="272">
        <f t="shared" si="4"/>
        <v>2009</v>
      </c>
      <c r="B41" s="250">
        <f>IF(COUNT($A41:$A$55)&gt;=B$1,B$2,ROUND(B$57-B$5-(B$4*COUNT($A41:$A$55)),2))</f>
        <v>0.1</v>
      </c>
      <c r="C41" s="273">
        <f>IF(COUNT($A41:$A$55)&gt;=C$1,C$2,ROUND(C$57-C$5-(C$4*COUNT($A41:$A$55)),2))</f>
        <v>0.13</v>
      </c>
      <c r="D41" s="250">
        <f>IF(COUNT($A41:$A$55)&gt;=D$1,D$2,ROUND(D$57-D$5-(D$4*COUNT($A41:$A$55)),2))</f>
        <v>0.14000000000000001</v>
      </c>
      <c r="E41" s="250">
        <f>IF(COUNT($A41:$A$55)&gt;=E$1,E$2,ROUND(E$57-E$5-(E$4*COUNT($A41:$A$55)),2))</f>
        <v>0.2</v>
      </c>
      <c r="F41" s="250">
        <f>IF(COUNT($A41:$A$55)&gt;=F$1,F$2,ROUND(F$57-F$5-(F$4*COUNT($A41:$A$55)),2))</f>
        <v>0.2</v>
      </c>
      <c r="G41" s="250">
        <f>IF(COUNT($A41:$A$55)&gt;=G$1,G$2,ROUND(G$57-G$5-(G$4*COUNT($A41:$A$55)),2))</f>
        <v>0.5</v>
      </c>
      <c r="H41" s="250">
        <f>IF(COUNT($A41:$A$55)&gt;=H$1,H$2,ROUND(H$57-H$5-(H$4*COUNT($A41:$A$55)),2))</f>
        <v>0.2</v>
      </c>
      <c r="I41" s="250">
        <f>IF(COUNT($A41:$A$55)&gt;=I$1,I$2,ROUND(I$57-I$5-(I$4*COUNT($A41:$A$55)),2))</f>
        <v>0.2</v>
      </c>
      <c r="J41" s="250">
        <f>IF(COUNT($A41:$A$55)&gt;=J$1,J$2,ROUND(J$57-J$5-(J$4*COUNT($A41:$A$55)),2))</f>
        <v>0.2</v>
      </c>
      <c r="K41" s="250">
        <f>IF(COUNT($A41:$A$55)&gt;=K$1,K$2,ROUND(K$57-K$5-(K$4*COUNT($A41:$A$55)),2))</f>
        <v>0.2</v>
      </c>
      <c r="L41" s="250">
        <f>IF(COUNT($A41:$A$55)&gt;=L$1,L$2,ROUND(L$57-L$5-(L$4*COUNT($A41:$A$55)),2))</f>
        <v>0.2</v>
      </c>
      <c r="M41" s="250">
        <f>IF(COUNT($A41:$A$55)&gt;=M$1,M$2,ROUND(M$57-M$5-(M$4*COUNT($A41:$A$55)),2))</f>
        <v>0.2</v>
      </c>
      <c r="N41" s="250">
        <f>IF(COUNT($A41:$A$55)&gt;=N$1,N$2,ROUND(N$57-N$5-(N$4*COUNT($A41:$A$55)),2))</f>
        <v>0.2</v>
      </c>
      <c r="O41" s="250">
        <f>IF(COUNT($A41:$A$55)&gt;=O$1,O$2,ROUND(O$57-O$5-(O$4*COUNT($A41:$A$55)),2))</f>
        <v>0.2</v>
      </c>
      <c r="P41" s="250">
        <f>IF(COUNT($A41:$A$55)&gt;=P$1,P$2,ROUND(P$57-P$5-(P$4*COUNT($A41:$A$55)),2))</f>
        <v>0.23</v>
      </c>
      <c r="Q41" s="250">
        <f>IF(COUNT($A41:$A$55)&gt;=Q$1,Q$2,ROUND(Q$57-Q$5-(Q$4*COUNT($A41:$A$55)),2))</f>
        <v>0.35</v>
      </c>
      <c r="R41" s="250">
        <f>IF(COUNT($A41:$A$55)&gt;=R$1,R$2,ROUND(R$57-R$5-(R$4*COUNT($A41:$A$55)),2))</f>
        <v>0.38</v>
      </c>
      <c r="S41" s="250">
        <f>IF(COUNT($A41:$A$55)&gt;=S$1,S$2,ROUND(S$57-S$5-(S$4*COUNT($A41:$A$55)),2))</f>
        <v>0.47</v>
      </c>
      <c r="T41" s="274">
        <f t="shared" si="3"/>
        <v>0.54</v>
      </c>
      <c r="U41" s="250">
        <v>0.1</v>
      </c>
      <c r="V41" s="274">
        <v>0.1</v>
      </c>
      <c r="W41" s="275">
        <v>0.1</v>
      </c>
      <c r="X41" s="276">
        <v>0.38</v>
      </c>
      <c r="Y41" s="272">
        <f t="shared" si="5"/>
        <v>2009</v>
      </c>
      <c r="Z41" s="255"/>
      <c r="AA41" s="255"/>
      <c r="AB41" s="255"/>
      <c r="AC41" s="255"/>
    </row>
    <row r="42" spans="1:29" s="256" customFormat="1" ht="15.75">
      <c r="A42" s="272">
        <f t="shared" si="4"/>
        <v>2010</v>
      </c>
      <c r="B42" s="250">
        <f>IF(COUNT($A42:$A$55)&gt;=B$1,B$2,ROUND(B$57-B$5-(B$4*COUNT($A42:$A$55)),2))</f>
        <v>0.1</v>
      </c>
      <c r="C42" s="273">
        <f>IF(COUNT($A42:$A$55)&gt;=C$1,C$2,ROUND(C$57-C$5-(C$4*COUNT($A42:$A$55)),2))</f>
        <v>0.13</v>
      </c>
      <c r="D42" s="250">
        <f>IF(COUNT($A42:$A$55)&gt;=D$1,D$2,ROUND(D$57-D$5-(D$4*COUNT($A42:$A$55)),2))</f>
        <v>0.14000000000000001</v>
      </c>
      <c r="E42" s="250">
        <f>IF(COUNT($A42:$A$55)&gt;=E$1,E$2,ROUND(E$57-E$5-(E$4*COUNT($A42:$A$55)),2))</f>
        <v>0.2</v>
      </c>
      <c r="F42" s="250">
        <f>IF(COUNT($A42:$A$55)&gt;=F$1,F$2,ROUND(F$57-F$5-(F$4*COUNT($A42:$A$55)),2))</f>
        <v>0.2</v>
      </c>
      <c r="G42" s="250">
        <f>IF(COUNT($A42:$A$55)&gt;=G$1,G$2,ROUND(G$57-G$5-(G$4*COUNT($A42:$A$55)),2))</f>
        <v>0.5</v>
      </c>
      <c r="H42" s="250">
        <f>IF(COUNT($A42:$A$55)&gt;=H$1,H$2,ROUND(H$57-H$5-(H$4*COUNT($A42:$A$55)),2))</f>
        <v>0.2</v>
      </c>
      <c r="I42" s="250">
        <f>IF(COUNT($A42:$A$55)&gt;=I$1,I$2,ROUND(I$57-I$5-(I$4*COUNT($A42:$A$55)),2))</f>
        <v>0.2</v>
      </c>
      <c r="J42" s="250">
        <f>IF(COUNT($A42:$A$55)&gt;=J$1,J$2,ROUND(J$57-J$5-(J$4*COUNT($A42:$A$55)),2))</f>
        <v>0.2</v>
      </c>
      <c r="K42" s="250">
        <f>IF(COUNT($A42:$A$55)&gt;=K$1,K$2,ROUND(K$57-K$5-(K$4*COUNT($A42:$A$55)),2))</f>
        <v>0.2</v>
      </c>
      <c r="L42" s="250">
        <f>IF(COUNT($A42:$A$55)&gt;=L$1,L$2,ROUND(L$57-L$5-(L$4*COUNT($A42:$A$55)),2))</f>
        <v>0.2</v>
      </c>
      <c r="M42" s="250">
        <f>IF(COUNT($A42:$A$55)&gt;=M$1,M$2,ROUND(M$57-M$5-(M$4*COUNT($A42:$A$55)),2))</f>
        <v>0.2</v>
      </c>
      <c r="N42" s="250">
        <f>IF(COUNT($A42:$A$55)&gt;=N$1,N$2,ROUND(N$57-N$5-(N$4*COUNT($A42:$A$55)),2))</f>
        <v>0.2</v>
      </c>
      <c r="O42" s="250">
        <f>IF(COUNT($A42:$A$55)&gt;=O$1,O$2,ROUND(O$57-O$5-(O$4*COUNT($A42:$A$55)),2))</f>
        <v>0.23</v>
      </c>
      <c r="P42" s="250">
        <f>IF(COUNT($A42:$A$55)&gt;=P$1,P$2,ROUND(P$57-P$5-(P$4*COUNT($A42:$A$55)),2))</f>
        <v>0.28000000000000003</v>
      </c>
      <c r="Q42" s="250">
        <f>IF(COUNT($A42:$A$55)&gt;=Q$1,Q$2,ROUND(Q$57-Q$5-(Q$4*COUNT($A42:$A$55)),2))</f>
        <v>0.39</v>
      </c>
      <c r="R42" s="250">
        <f>IF(COUNT($A42:$A$55)&gt;=R$1,R$2,ROUND(R$57-R$5-(R$4*COUNT($A42:$A$55)),2))</f>
        <v>0.42</v>
      </c>
      <c r="S42" s="250">
        <f>IF(COUNT($A42:$A$55)&gt;=S$1,S$2,ROUND(S$57-S$5-(S$4*COUNT($A42:$A$55)),2))</f>
        <v>0.51</v>
      </c>
      <c r="T42" s="274">
        <f t="shared" si="3"/>
        <v>0.56999999999999995</v>
      </c>
      <c r="U42" s="250">
        <v>0.1</v>
      </c>
      <c r="V42" s="274">
        <v>0.1</v>
      </c>
      <c r="W42" s="275">
        <v>0.1</v>
      </c>
      <c r="X42" s="276">
        <v>0.38</v>
      </c>
      <c r="Y42" s="272">
        <f t="shared" si="5"/>
        <v>2010</v>
      </c>
      <c r="Z42" s="255"/>
      <c r="AA42" s="255"/>
      <c r="AB42" s="255"/>
      <c r="AC42" s="255"/>
    </row>
    <row r="43" spans="1:29" s="256" customFormat="1" ht="15.75">
      <c r="A43" s="272">
        <f t="shared" si="4"/>
        <v>2011</v>
      </c>
      <c r="B43" s="250">
        <f>IF(COUNT($A43:$A$55)&gt;=B$1,B$2,ROUND(B$57-B$5-(B$4*COUNT($A43:$A$55)),2))</f>
        <v>0.1</v>
      </c>
      <c r="C43" s="273">
        <f>IF(COUNT($A43:$A$55)&gt;=C$1,C$2,ROUND(C$57-C$5-(C$4*COUNT($A43:$A$55)),2))</f>
        <v>0.13</v>
      </c>
      <c r="D43" s="250">
        <f>IF(COUNT($A43:$A$55)&gt;=D$1,D$2,ROUND(D$57-D$5-(D$4*COUNT($A43:$A$55)),2))</f>
        <v>0.14000000000000001</v>
      </c>
      <c r="E43" s="250">
        <f>IF(COUNT($A43:$A$55)&gt;=E$1,E$2,ROUND(E$57-E$5-(E$4*COUNT($A43:$A$55)),2))</f>
        <v>0.2</v>
      </c>
      <c r="F43" s="250">
        <f>IF(COUNT($A43:$A$55)&gt;=F$1,F$2,ROUND(F$57-F$5-(F$4*COUNT($A43:$A$55)),2))</f>
        <v>0.2</v>
      </c>
      <c r="G43" s="250">
        <f>IF(COUNT($A43:$A$55)&gt;=G$1,G$2,ROUND(G$57-G$5-(G$4*COUNT($A43:$A$55)),2))</f>
        <v>0.5</v>
      </c>
      <c r="H43" s="250">
        <f>IF(COUNT($A43:$A$55)&gt;=H$1,H$2,ROUND(H$57-H$5-(H$4*COUNT($A43:$A$55)),2))</f>
        <v>0.2</v>
      </c>
      <c r="I43" s="250">
        <f>IF(COUNT($A43:$A$55)&gt;=I$1,I$2,ROUND(I$57-I$5-(I$4*COUNT($A43:$A$55)),2))</f>
        <v>0.2</v>
      </c>
      <c r="J43" s="250">
        <f>IF(COUNT($A43:$A$55)&gt;=J$1,J$2,ROUND(J$57-J$5-(J$4*COUNT($A43:$A$55)),2))</f>
        <v>0.2</v>
      </c>
      <c r="K43" s="250">
        <f>IF(COUNT($A43:$A$55)&gt;=K$1,K$2,ROUND(K$57-K$5-(K$4*COUNT($A43:$A$55)),2))</f>
        <v>0.2</v>
      </c>
      <c r="L43" s="250">
        <f>IF(COUNT($A43:$A$55)&gt;=L$1,L$2,ROUND(L$57-L$5-(L$4*COUNT($A43:$A$55)),2))</f>
        <v>0.2</v>
      </c>
      <c r="M43" s="250">
        <f>IF(COUNT($A43:$A$55)&gt;=M$1,M$2,ROUND(M$57-M$5-(M$4*COUNT($A43:$A$55)),2))</f>
        <v>0.2</v>
      </c>
      <c r="N43" s="250">
        <f>IF(COUNT($A43:$A$55)&gt;=N$1,N$2,ROUND(N$57-N$5-(N$4*COUNT($A43:$A$55)),2))</f>
        <v>0.23</v>
      </c>
      <c r="O43" s="250">
        <f>IF(COUNT($A43:$A$55)&gt;=O$1,O$2,ROUND(O$57-O$5-(O$4*COUNT($A43:$A$55)),2))</f>
        <v>0.28000000000000003</v>
      </c>
      <c r="P43" s="250">
        <f>IF(COUNT($A43:$A$55)&gt;=P$1,P$2,ROUND(P$57-P$5-(P$4*COUNT($A43:$A$55)),2))</f>
        <v>0.33</v>
      </c>
      <c r="Q43" s="250">
        <f>IF(COUNT($A43:$A$55)&gt;=Q$1,Q$2,ROUND(Q$57-Q$5-(Q$4*COUNT($A43:$A$55)),2))</f>
        <v>0.43</v>
      </c>
      <c r="R43" s="250">
        <f>IF(COUNT($A43:$A$55)&gt;=R$1,R$2,ROUND(R$57-R$5-(R$4*COUNT($A43:$A$55)),2))</f>
        <v>0.46</v>
      </c>
      <c r="S43" s="250">
        <f>IF(COUNT($A43:$A$55)&gt;=S$1,S$2,ROUND(S$57-S$5-(S$4*COUNT($A43:$A$55)),2))</f>
        <v>0.54</v>
      </c>
      <c r="T43" s="274">
        <f t="shared" si="3"/>
        <v>0.59</v>
      </c>
      <c r="U43" s="250">
        <v>0.1</v>
      </c>
      <c r="V43" s="274">
        <v>0.1</v>
      </c>
      <c r="W43" s="275">
        <v>0.1</v>
      </c>
      <c r="X43" s="276">
        <v>0.38</v>
      </c>
      <c r="Y43" s="272">
        <f t="shared" si="5"/>
        <v>2011</v>
      </c>
      <c r="Z43" s="255"/>
      <c r="AA43" s="255"/>
      <c r="AB43" s="255"/>
      <c r="AC43" s="255"/>
    </row>
    <row r="44" spans="1:29" s="256" customFormat="1" ht="15.75">
      <c r="A44" s="272">
        <f t="shared" si="4"/>
        <v>2012</v>
      </c>
      <c r="B44" s="250">
        <f>IF(COUNT($A44:$A$55)&gt;=B$1,B$2,ROUND(B$57-B$5-(B$4*COUNT($A44:$A$55)),2))</f>
        <v>0.1</v>
      </c>
      <c r="C44" s="273">
        <f>IF(COUNT($A44:$A$55)&gt;=C$1,C$2,ROUND(C$57-C$5-(C$4*COUNT($A44:$A$55)),2))</f>
        <v>0.13</v>
      </c>
      <c r="D44" s="250">
        <f>IF(COUNT($A44:$A$55)&gt;=D$1,D$2,ROUND(D$57-D$5-(D$4*COUNT($A44:$A$55)),2))</f>
        <v>0.14000000000000001</v>
      </c>
      <c r="E44" s="250">
        <f>IF(COUNT($A44:$A$55)&gt;=E$1,E$2,ROUND(E$57-E$5-(E$4*COUNT($A44:$A$55)),2))</f>
        <v>0.2</v>
      </c>
      <c r="F44" s="250">
        <f>IF(COUNT($A44:$A$55)&gt;=F$1,F$2,ROUND(F$57-F$5-(F$4*COUNT($A44:$A$55)),2))</f>
        <v>0.2</v>
      </c>
      <c r="G44" s="250">
        <f>IF(COUNT($A44:$A$55)&gt;=G$1,G$2,ROUND(G$57-G$5-(G$4*COUNT($A44:$A$55)),2))</f>
        <v>0.5</v>
      </c>
      <c r="H44" s="250">
        <f>IF(COUNT($A44:$A$55)&gt;=H$1,H$2,ROUND(H$57-H$5-(H$4*COUNT($A44:$A$55)),2))</f>
        <v>0.2</v>
      </c>
      <c r="I44" s="250">
        <f>IF(COUNT($A44:$A$55)&gt;=I$1,I$2,ROUND(I$57-I$5-(I$4*COUNT($A44:$A$55)),2))</f>
        <v>0.2</v>
      </c>
      <c r="J44" s="250">
        <f>IF(COUNT($A44:$A$55)&gt;=J$1,J$2,ROUND(J$57-J$5-(J$4*COUNT($A44:$A$55)),2))</f>
        <v>0.2</v>
      </c>
      <c r="K44" s="250">
        <f>IF(COUNT($A44:$A$55)&gt;=K$1,K$2,ROUND(K$57-K$5-(K$4*COUNT($A44:$A$55)),2))</f>
        <v>0.2</v>
      </c>
      <c r="L44" s="250">
        <f>IF(COUNT($A44:$A$55)&gt;=L$1,L$2,ROUND(L$57-L$5-(L$4*COUNT($A44:$A$55)),2))</f>
        <v>0.2</v>
      </c>
      <c r="M44" s="250">
        <f>IF(COUNT($A44:$A$55)&gt;=M$1,M$2,ROUND(M$57-M$5-(M$4*COUNT($A44:$A$55)),2))</f>
        <v>0.23</v>
      </c>
      <c r="N44" s="250">
        <f>IF(COUNT($A44:$A$55)&gt;=N$1,N$2,ROUND(N$57-N$5-(N$4*COUNT($A44:$A$55)),2))</f>
        <v>0.28999999999999998</v>
      </c>
      <c r="O44" s="250">
        <f>IF(COUNT($A44:$A$55)&gt;=O$1,O$2,ROUND(O$57-O$5-(O$4*COUNT($A44:$A$55)),2))</f>
        <v>0.33</v>
      </c>
      <c r="P44" s="250">
        <f>IF(COUNT($A44:$A$55)&gt;=P$1,P$2,ROUND(P$57-P$5-(P$4*COUNT($A44:$A$55)),2))</f>
        <v>0.38</v>
      </c>
      <c r="Q44" s="250">
        <f>IF(COUNT($A44:$A$55)&gt;=Q$1,Q$2,ROUND(Q$57-Q$5-(Q$4*COUNT($A44:$A$55)),2))</f>
        <v>0.47</v>
      </c>
      <c r="R44" s="250">
        <f>IF(COUNT($A44:$A$55)&gt;=R$1,R$2,ROUND(R$57-R$5-(R$4*COUNT($A44:$A$55)),2))</f>
        <v>0.5</v>
      </c>
      <c r="S44" s="250">
        <f>IF(COUNT($A44:$A$55)&gt;=S$1,S$2,ROUND(S$57-S$5-(S$4*COUNT($A44:$A$55)),2))</f>
        <v>0.57999999999999996</v>
      </c>
      <c r="T44" s="274">
        <f t="shared" si="3"/>
        <v>0.61</v>
      </c>
      <c r="U44" s="250">
        <v>0.1</v>
      </c>
      <c r="V44" s="274">
        <v>0.1</v>
      </c>
      <c r="W44" s="275">
        <v>0.1</v>
      </c>
      <c r="X44" s="276">
        <v>0.38</v>
      </c>
      <c r="Y44" s="272">
        <f t="shared" si="5"/>
        <v>2012</v>
      </c>
      <c r="Z44" s="255"/>
      <c r="AA44" s="255"/>
      <c r="AB44" s="255"/>
      <c r="AC44" s="255"/>
    </row>
    <row r="45" spans="1:29" s="256" customFormat="1" ht="15.75">
      <c r="A45" s="272">
        <f t="shared" si="4"/>
        <v>2013</v>
      </c>
      <c r="B45" s="250">
        <f>IF(COUNT($A45:$A$55)&gt;=B$1,B$2,ROUND(B$57-B$5-(B$4*COUNT($A45:$A$55)),2))</f>
        <v>0.1</v>
      </c>
      <c r="C45" s="273">
        <f>IF(COUNT($A45:$A$55)&gt;=C$1,C$2,ROUND(C$57-C$5-(C$4*COUNT($A45:$A$55)),2))</f>
        <v>0.13</v>
      </c>
      <c r="D45" s="250">
        <f>IF(COUNT($A45:$A$55)&gt;=D$1,D$2,ROUND(D$57-D$5-(D$4*COUNT($A45:$A$55)),2))</f>
        <v>0.14000000000000001</v>
      </c>
      <c r="E45" s="250">
        <f>IF(COUNT($A45:$A$55)&gt;=E$1,E$2,ROUND(E$57-E$5-(E$4*COUNT($A45:$A$55)),2))</f>
        <v>0.2</v>
      </c>
      <c r="F45" s="250">
        <f>IF(COUNT($A45:$A$55)&gt;=F$1,F$2,ROUND(F$57-F$5-(F$4*COUNT($A45:$A$55)),2))</f>
        <v>0.2</v>
      </c>
      <c r="G45" s="250">
        <f>IF(COUNT($A45:$A$55)&gt;=G$1,G$2,ROUND(G$57-G$5-(G$4*COUNT($A45:$A$55)),2))</f>
        <v>0.5</v>
      </c>
      <c r="H45" s="250">
        <f>IF(COUNT($A45:$A$55)&gt;=H$1,H$2,ROUND(H$57-H$5-(H$4*COUNT($A45:$A$55)),2))</f>
        <v>0.2</v>
      </c>
      <c r="I45" s="250">
        <f>IF(COUNT($A45:$A$55)&gt;=I$1,I$2,ROUND(I$57-I$5-(I$4*COUNT($A45:$A$55)),2))</f>
        <v>0.2</v>
      </c>
      <c r="J45" s="250">
        <f>IF(COUNT($A45:$A$55)&gt;=J$1,J$2,ROUND(J$57-J$5-(J$4*COUNT($A45:$A$55)),2))</f>
        <v>0.2</v>
      </c>
      <c r="K45" s="250">
        <f>IF(COUNT($A45:$A$55)&gt;=K$1,K$2,ROUND(K$57-K$5-(K$4*COUNT($A45:$A$55)),2))</f>
        <v>0.2</v>
      </c>
      <c r="L45" s="250">
        <f>IF(COUNT($A45:$A$55)&gt;=L$1,L$2,ROUND(L$57-L$5-(L$4*COUNT($A45:$A$55)),2))</f>
        <v>0.23</v>
      </c>
      <c r="M45" s="250">
        <f>IF(COUNT($A45:$A$55)&gt;=M$1,M$2,ROUND(M$57-M$5-(M$4*COUNT($A45:$A$55)),2))</f>
        <v>0.28999999999999998</v>
      </c>
      <c r="N45" s="250">
        <f>IF(COUNT($A45:$A$55)&gt;=N$1,N$2,ROUND(N$57-N$5-(N$4*COUNT($A45:$A$55)),2))</f>
        <v>0.34</v>
      </c>
      <c r="O45" s="250">
        <f>IF(COUNT($A45:$A$55)&gt;=O$1,O$2,ROUND(O$57-O$5-(O$4*COUNT($A45:$A$55)),2))</f>
        <v>0.39</v>
      </c>
      <c r="P45" s="250">
        <f>IF(COUNT($A45:$A$55)&gt;=P$1,P$2,ROUND(P$57-P$5-(P$4*COUNT($A45:$A$55)),2))</f>
        <v>0.43</v>
      </c>
      <c r="Q45" s="250">
        <f>IF(COUNT($A45:$A$55)&gt;=Q$1,Q$2,ROUND(Q$57-Q$5-(Q$4*COUNT($A45:$A$55)),2))</f>
        <v>0.52</v>
      </c>
      <c r="R45" s="250">
        <f>IF(COUNT($A45:$A$55)&gt;=R$1,R$2,ROUND(R$57-R$5-(R$4*COUNT($A45:$A$55)),2))</f>
        <v>0.54</v>
      </c>
      <c r="S45" s="250">
        <f>IF(COUNT($A45:$A$55)&gt;=S$1,S$2,ROUND(S$57-S$5-(S$4*COUNT($A45:$A$55)),2))</f>
        <v>0.61</v>
      </c>
      <c r="T45" s="274">
        <f t="shared" si="3"/>
        <v>0.64</v>
      </c>
      <c r="U45" s="250">
        <v>0.1</v>
      </c>
      <c r="V45" s="274">
        <v>0.1</v>
      </c>
      <c r="W45" s="275">
        <v>0.1</v>
      </c>
      <c r="X45" s="276">
        <v>0.38</v>
      </c>
      <c r="Y45" s="272">
        <f t="shared" si="5"/>
        <v>2013</v>
      </c>
      <c r="Z45" s="255"/>
      <c r="AA45" s="255"/>
      <c r="AB45" s="255"/>
      <c r="AC45" s="255"/>
    </row>
    <row r="46" spans="1:29" s="256" customFormat="1" ht="15.75">
      <c r="A46" s="272">
        <f t="shared" si="4"/>
        <v>2014</v>
      </c>
      <c r="B46" s="250">
        <f>IF(COUNT($A46:$A$55)&gt;=B$1,B$2,ROUND(B$57-B$5-(B$4*COUNT($A46:$A$55)),2))</f>
        <v>0.1</v>
      </c>
      <c r="C46" s="273">
        <f>IF(COUNT($A46:$A$55)&gt;=C$1,C$2,ROUND(C$57-C$5-(C$4*COUNT($A46:$A$55)),2))</f>
        <v>0.13</v>
      </c>
      <c r="D46" s="250">
        <f>IF(COUNT($A46:$A$55)&gt;=D$1,D$2,ROUND(D$57-D$5-(D$4*COUNT($A46:$A$55)),2))</f>
        <v>0.14000000000000001</v>
      </c>
      <c r="E46" s="250">
        <f>IF(COUNT($A46:$A$55)&gt;=E$1,E$2,ROUND(E$57-E$5-(E$4*COUNT($A46:$A$55)),2))</f>
        <v>0.2</v>
      </c>
      <c r="F46" s="250">
        <f>IF(COUNT($A46:$A$55)&gt;=F$1,F$2,ROUND(F$57-F$5-(F$4*COUNT($A46:$A$55)),2))</f>
        <v>0.2</v>
      </c>
      <c r="G46" s="250">
        <f>IF(COUNT($A46:$A$55)&gt;=G$1,G$2,ROUND(G$57-G$5-(G$4*COUNT($A46:$A$55)),2))</f>
        <v>0.5</v>
      </c>
      <c r="H46" s="250">
        <f>IF(COUNT($A46:$A$55)&gt;=H$1,H$2,ROUND(H$57-H$5-(H$4*COUNT($A46:$A$55)),2))</f>
        <v>0.2</v>
      </c>
      <c r="I46" s="250">
        <f>IF(COUNT($A46:$A$55)&gt;=I$1,I$2,ROUND(I$57-I$5-(I$4*COUNT($A46:$A$55)),2))</f>
        <v>0.2</v>
      </c>
      <c r="J46" s="250">
        <f>IF(COUNT($A46:$A$55)&gt;=J$1,J$2,ROUND(J$57-J$5-(J$4*COUNT($A46:$A$55)),2))</f>
        <v>0.2</v>
      </c>
      <c r="K46" s="250">
        <f>IF(COUNT($A46:$A$55)&gt;=K$1,K$2,ROUND(K$57-K$5-(K$4*COUNT($A46:$A$55)),2))</f>
        <v>0.24</v>
      </c>
      <c r="L46" s="250">
        <f>IF(COUNT($A46:$A$55)&gt;=L$1,L$2,ROUND(L$57-L$5-(L$4*COUNT($A46:$A$55)),2))</f>
        <v>0.3</v>
      </c>
      <c r="M46" s="250">
        <f>IF(COUNT($A46:$A$55)&gt;=M$1,M$2,ROUND(M$57-M$5-(M$4*COUNT($A46:$A$55)),2))</f>
        <v>0.35</v>
      </c>
      <c r="N46" s="250">
        <f>IF(COUNT($A46:$A$55)&gt;=N$1,N$2,ROUND(N$57-N$5-(N$4*COUNT($A46:$A$55)),2))</f>
        <v>0.4</v>
      </c>
      <c r="O46" s="250">
        <f>IF(COUNT($A46:$A$55)&gt;=O$1,O$2,ROUND(O$57-O$5-(O$4*COUNT($A46:$A$55)),2))</f>
        <v>0.44</v>
      </c>
      <c r="P46" s="250">
        <f>IF(COUNT($A46:$A$55)&gt;=P$1,P$2,ROUND(P$57-P$5-(P$4*COUNT($A46:$A$55)),2))</f>
        <v>0.48</v>
      </c>
      <c r="Q46" s="250">
        <f>IF(COUNT($A46:$A$55)&gt;=Q$1,Q$2,ROUND(Q$57-Q$5-(Q$4*COUNT($A46:$A$55)),2))</f>
        <v>0.56000000000000005</v>
      </c>
      <c r="R46" s="250">
        <f>IF(COUNT($A46:$A$55)&gt;=R$1,R$2,ROUND(R$57-R$5-(R$4*COUNT($A46:$A$55)),2))</f>
        <v>0.57999999999999996</v>
      </c>
      <c r="S46" s="250">
        <f>IF(COUNT($A46:$A$55)&gt;=S$1,S$2,ROUND(S$57-S$5-(S$4*COUNT($A46:$A$55)),2))</f>
        <v>0.64</v>
      </c>
      <c r="T46" s="274">
        <f t="shared" si="3"/>
        <v>0.66</v>
      </c>
      <c r="U46" s="250">
        <v>0.1</v>
      </c>
      <c r="V46" s="274">
        <v>0.1</v>
      </c>
      <c r="W46" s="275">
        <v>0.1</v>
      </c>
      <c r="X46" s="276">
        <v>0.38</v>
      </c>
      <c r="Y46" s="272">
        <f t="shared" si="5"/>
        <v>2014</v>
      </c>
      <c r="Z46" s="255"/>
      <c r="AA46" s="255"/>
      <c r="AB46" s="255"/>
      <c r="AC46" s="255"/>
    </row>
    <row r="47" spans="1:29" s="256" customFormat="1" ht="15.75">
      <c r="A47" s="272">
        <f t="shared" si="4"/>
        <v>2015</v>
      </c>
      <c r="B47" s="250">
        <f>IF(COUNT($A47:$A$55)&gt;=B$1,B$2,ROUND(B$57-B$5-(B$4*COUNT($A47:$A$55)),2))</f>
        <v>0.1</v>
      </c>
      <c r="C47" s="273">
        <f>IF(COUNT($A47:$A$55)&gt;=C$1,C$2,ROUND(C$57-C$5-(C$4*COUNT($A47:$A$55)),2))</f>
        <v>0.13</v>
      </c>
      <c r="D47" s="250">
        <f>IF(COUNT($A47:$A$55)&gt;=D$1,D$2,ROUND(D$57-D$5-(D$4*COUNT($A47:$A$55)),2))</f>
        <v>0.14000000000000001</v>
      </c>
      <c r="E47" s="250">
        <f>IF(COUNT($A47:$A$55)&gt;=E$1,E$2,ROUND(E$57-E$5-(E$4*COUNT($A47:$A$55)),2))</f>
        <v>0.2</v>
      </c>
      <c r="F47" s="250">
        <f>IF(COUNT($A47:$A$55)&gt;=F$1,F$2,ROUND(F$57-F$5-(F$4*COUNT($A47:$A$55)),2))</f>
        <v>0.2</v>
      </c>
      <c r="G47" s="250">
        <f>IF(COUNT($A47:$A$55)&gt;=G$1,G$2,ROUND(G$57-G$5-(G$4*COUNT($A47:$A$55)),2))</f>
        <v>0.5</v>
      </c>
      <c r="H47" s="250">
        <f>IF(COUNT($A47:$A$55)&gt;=H$1,H$2,ROUND(H$57-H$5-(H$4*COUNT($A47:$A$55)),2))</f>
        <v>0.2</v>
      </c>
      <c r="I47" s="250">
        <f>IF(COUNT($A47:$A$55)&gt;=I$1,I$2,ROUND(I$57-I$5-(I$4*COUNT($A47:$A$55)),2))</f>
        <v>0.2</v>
      </c>
      <c r="J47" s="250">
        <f>IF(COUNT($A47:$A$55)&gt;=J$1,J$2,ROUND(J$57-J$5-(J$4*COUNT($A47:$A$55)),2))</f>
        <v>0.24</v>
      </c>
      <c r="K47" s="250">
        <f>IF(COUNT($A47:$A$55)&gt;=K$1,K$2,ROUND(K$57-K$5-(K$4*COUNT($A47:$A$55)),2))</f>
        <v>0.31</v>
      </c>
      <c r="L47" s="250">
        <f>IF(COUNT($A47:$A$55)&gt;=L$1,L$2,ROUND(L$57-L$5-(L$4*COUNT($A47:$A$55)),2))</f>
        <v>0.37</v>
      </c>
      <c r="M47" s="250">
        <f>IF(COUNT($A47:$A$55)&gt;=M$1,M$2,ROUND(M$57-M$5-(M$4*COUNT($A47:$A$55)),2))</f>
        <v>0.42</v>
      </c>
      <c r="N47" s="250">
        <f>IF(COUNT($A47:$A$55)&gt;=N$1,N$2,ROUND(N$57-N$5-(N$4*COUNT($A47:$A$55)),2))</f>
        <v>0.46</v>
      </c>
      <c r="O47" s="250">
        <f>IF(COUNT($A47:$A$55)&gt;=O$1,O$2,ROUND(O$57-O$5-(O$4*COUNT($A47:$A$55)),2))</f>
        <v>0.49</v>
      </c>
      <c r="P47" s="250">
        <f>IF(COUNT($A47:$A$55)&gt;=P$1,P$2,ROUND(P$57-P$5-(P$4*COUNT($A47:$A$55)),2))</f>
        <v>0.53</v>
      </c>
      <c r="Q47" s="250">
        <f>IF(COUNT($A47:$A$55)&gt;=Q$1,Q$2,ROUND(Q$57-Q$5-(Q$4*COUNT($A47:$A$55)),2))</f>
        <v>0.6</v>
      </c>
      <c r="R47" s="250">
        <f>IF(COUNT($A47:$A$55)&gt;=R$1,R$2,ROUND(R$57-R$5-(R$4*COUNT($A47:$A$55)),2))</f>
        <v>0.62</v>
      </c>
      <c r="S47" s="250">
        <f>IF(COUNT($A47:$A$55)&gt;=S$1,S$2,ROUND(S$57-S$5-(S$4*COUNT($A47:$A$55)),2))</f>
        <v>0.68</v>
      </c>
      <c r="T47" s="274">
        <f t="shared" si="3"/>
        <v>0.69</v>
      </c>
      <c r="U47" s="250">
        <v>0.1</v>
      </c>
      <c r="V47" s="274">
        <v>0.1</v>
      </c>
      <c r="W47" s="275">
        <v>0.1</v>
      </c>
      <c r="X47" s="276">
        <v>0.38</v>
      </c>
      <c r="Y47" s="272">
        <f t="shared" si="5"/>
        <v>2015</v>
      </c>
      <c r="Z47" s="255"/>
      <c r="AA47" s="255"/>
      <c r="AB47" s="255"/>
      <c r="AC47" s="255"/>
    </row>
    <row r="48" spans="1:29" s="256" customFormat="1" ht="15.75">
      <c r="A48" s="272">
        <f t="shared" si="4"/>
        <v>2016</v>
      </c>
      <c r="B48" s="250">
        <f>IF(COUNT($A48:$A$55)&gt;=B$1,B$2,ROUND(B$57-B$5-(B$4*COUNT($A48:$A$55)),2))</f>
        <v>0.1</v>
      </c>
      <c r="C48" s="273">
        <f>IF(COUNT($A48:$A$55)&gt;=C$1,C$2,ROUND(C$57-C$5-(C$4*COUNT($A48:$A$55)),2))</f>
        <v>0.13</v>
      </c>
      <c r="D48" s="250">
        <f>IF(COUNT($A48:$A$55)&gt;=D$1,D$2,ROUND(D$57-D$5-(D$4*COUNT($A48:$A$55)),2))</f>
        <v>0.14000000000000001</v>
      </c>
      <c r="E48" s="250">
        <f>IF(COUNT($A48:$A$55)&gt;=E$1,E$2,ROUND(E$57-E$5-(E$4*COUNT($A48:$A$55)),2))</f>
        <v>0.2</v>
      </c>
      <c r="F48" s="250">
        <f>IF(COUNT($A48:$A$55)&gt;=F$1,F$2,ROUND(F$57-F$5-(F$4*COUNT($A48:$A$55)),2))</f>
        <v>0.2</v>
      </c>
      <c r="G48" s="250">
        <f>IF(COUNT($A48:$A$55)&gt;=G$1,G$2,ROUND(G$57-G$5-(G$4*COUNT($A48:$A$55)),2))</f>
        <v>0.5</v>
      </c>
      <c r="H48" s="250">
        <f>IF(COUNT($A48:$A$55)&gt;=H$1,H$2,ROUND(H$57-H$5-(H$4*COUNT($A48:$A$55)),2))</f>
        <v>0.2</v>
      </c>
      <c r="I48" s="250">
        <f>IF(COUNT($A48:$A$55)&gt;=I$1,I$2,ROUND(I$57-I$5-(I$4*COUNT($A48:$A$55)),2))</f>
        <v>0.24</v>
      </c>
      <c r="J48" s="250">
        <f>IF(COUNT($A48:$A$55)&gt;=J$1,J$2,ROUND(J$57-J$5-(J$4*COUNT($A48:$A$55)),2))</f>
        <v>0.32</v>
      </c>
      <c r="K48" s="250">
        <f>IF(COUNT($A48:$A$55)&gt;=K$1,K$2,ROUND(K$57-K$5-(K$4*COUNT($A48:$A$55)),2))</f>
        <v>0.38</v>
      </c>
      <c r="L48" s="250">
        <f>IF(COUNT($A48:$A$55)&gt;=L$1,L$2,ROUND(L$57-L$5-(L$4*COUNT($A48:$A$55)),2))</f>
        <v>0.43</v>
      </c>
      <c r="M48" s="250">
        <f>IF(COUNT($A48:$A$55)&gt;=M$1,M$2,ROUND(M$57-M$5-(M$4*COUNT($A48:$A$55)),2))</f>
        <v>0.48</v>
      </c>
      <c r="N48" s="250">
        <f>IF(COUNT($A48:$A$55)&gt;=N$1,N$2,ROUND(N$57-N$5-(N$4*COUNT($A48:$A$55)),2))</f>
        <v>0.51</v>
      </c>
      <c r="O48" s="250">
        <f>IF(COUNT($A48:$A$55)&gt;=O$1,O$2,ROUND(O$57-O$5-(O$4*COUNT($A48:$A$55)),2))</f>
        <v>0.55000000000000004</v>
      </c>
      <c r="P48" s="250">
        <f>IF(COUNT($A48:$A$55)&gt;=P$1,P$2,ROUND(P$57-P$5-(P$4*COUNT($A48:$A$55)),2))</f>
        <v>0.57999999999999996</v>
      </c>
      <c r="Q48" s="250">
        <f>IF(COUNT($A48:$A$55)&gt;=Q$1,Q$2,ROUND(Q$57-Q$5-(Q$4*COUNT($A48:$A$55)),2))</f>
        <v>0.64</v>
      </c>
      <c r="R48" s="250">
        <f>IF(COUNT($A48:$A$55)&gt;=R$1,R$2,ROUND(R$57-R$5-(R$4*COUNT($A48:$A$55)),2))</f>
        <v>0.66</v>
      </c>
      <c r="S48" s="250">
        <f>IF(COUNT($A48:$A$55)&gt;=S$1,S$2,ROUND(S$57-S$5-(S$4*COUNT($A48:$A$55)),2))</f>
        <v>0.71</v>
      </c>
      <c r="T48" s="274">
        <f t="shared" si="3"/>
        <v>0.72</v>
      </c>
      <c r="U48" s="250">
        <v>0.1</v>
      </c>
      <c r="V48" s="274">
        <v>0.1</v>
      </c>
      <c r="W48" s="275">
        <v>0.1</v>
      </c>
      <c r="X48" s="276">
        <v>0.44</v>
      </c>
      <c r="Y48" s="272">
        <f t="shared" si="5"/>
        <v>2016</v>
      </c>
      <c r="Z48" s="255"/>
      <c r="AA48" s="255"/>
      <c r="AB48" s="255"/>
      <c r="AC48" s="255"/>
    </row>
    <row r="49" spans="1:29" s="256" customFormat="1" ht="15.75">
      <c r="A49" s="272">
        <f t="shared" si="4"/>
        <v>2017</v>
      </c>
      <c r="B49" s="250">
        <f>IF(COUNT($A49:$A$55)&gt;=B$1,B$2,ROUND(B$57-B$5-(B$4*COUNT($A49:$A$55)),2))</f>
        <v>0.1</v>
      </c>
      <c r="C49" s="273">
        <f>IF(COUNT($A49:$A$55)&gt;=C$1,C$2,ROUND(C$57-C$5-(C$4*COUNT($A49:$A$55)),2))</f>
        <v>0.13</v>
      </c>
      <c r="D49" s="250">
        <f>IF(COUNT($A49:$A$55)&gt;=D$1,D$2,ROUND(D$57-D$5-(D$4*COUNT($A49:$A$55)),2))</f>
        <v>0.14000000000000001</v>
      </c>
      <c r="E49" s="250">
        <f>IF(COUNT($A49:$A$55)&gt;=E$1,E$2,ROUND(E$57-E$5-(E$4*COUNT($A49:$A$55)),2))</f>
        <v>0.2</v>
      </c>
      <c r="F49" s="250">
        <f>IF(COUNT($A49:$A$55)&gt;=F$1,F$2,ROUND(F$57-F$5-(F$4*COUNT($A49:$A$55)),2))</f>
        <v>0.2</v>
      </c>
      <c r="G49" s="250">
        <f>IF(COUNT($A49:$A$55)&gt;=G$1,G$2,ROUND(G$57-G$5-(G$4*COUNT($A49:$A$55)),2))</f>
        <v>0.5</v>
      </c>
      <c r="H49" s="250">
        <f>IF(COUNT($A49:$A$55)&gt;=H$1,H$2,ROUND(H$57-H$5-(H$4*COUNT($A49:$A$55)),2))</f>
        <v>0.25</v>
      </c>
      <c r="I49" s="250">
        <f>IF(COUNT($A49:$A$55)&gt;=I$1,I$2,ROUND(I$57-I$5-(I$4*COUNT($A49:$A$55)),2))</f>
        <v>0.33</v>
      </c>
      <c r="J49" s="250">
        <f>IF(COUNT($A49:$A$55)&gt;=J$1,J$2,ROUND(J$57-J$5-(J$4*COUNT($A49:$A$55)),2))</f>
        <v>0.4</v>
      </c>
      <c r="K49" s="250">
        <f>IF(COUNT($A49:$A$55)&gt;=K$1,K$2,ROUND(K$57-K$5-(K$4*COUNT($A49:$A$55)),2))</f>
        <v>0.45</v>
      </c>
      <c r="L49" s="250">
        <f>IF(COUNT($A49:$A$55)&gt;=L$1,L$2,ROUND(L$57-L$5-(L$4*COUNT($A49:$A$55)),2))</f>
        <v>0.5</v>
      </c>
      <c r="M49" s="250">
        <f>IF(COUNT($A49:$A$55)&gt;=M$1,M$2,ROUND(M$57-M$5-(M$4*COUNT($A49:$A$55)),2))</f>
        <v>0.54</v>
      </c>
      <c r="N49" s="250">
        <f>IF(COUNT($A49:$A$55)&gt;=N$1,N$2,ROUND(N$57-N$5-(N$4*COUNT($A49:$A$55)),2))</f>
        <v>0.56999999999999995</v>
      </c>
      <c r="O49" s="250">
        <f>IF(COUNT($A49:$A$55)&gt;=O$1,O$2,ROUND(O$57-O$5-(O$4*COUNT($A49:$A$55)),2))</f>
        <v>0.6</v>
      </c>
      <c r="P49" s="250">
        <f>IF(COUNT($A49:$A$55)&gt;=P$1,P$2,ROUND(P$57-P$5-(P$4*COUNT($A49:$A$55)),2))</f>
        <v>0.63</v>
      </c>
      <c r="Q49" s="250">
        <f>IF(COUNT($A49:$A$55)&gt;=Q$1,Q$2,ROUND(Q$57-Q$5-(Q$4*COUNT($A49:$A$55)),2))</f>
        <v>0.68</v>
      </c>
      <c r="R49" s="250">
        <f>IF(COUNT($A49:$A$55)&gt;=R$1,R$2,ROUND(R$57-R$5-(R$4*COUNT($A49:$A$55)),2))</f>
        <v>0.7</v>
      </c>
      <c r="S49" s="250">
        <f>IF(COUNT($A49:$A$55)&gt;=S$1,S$2,ROUND(S$57-S$5-(S$4*COUNT($A49:$A$55)),2))</f>
        <v>0.75</v>
      </c>
      <c r="T49" s="274">
        <f t="shared" si="3"/>
        <v>0.75</v>
      </c>
      <c r="U49" s="250">
        <v>0.1</v>
      </c>
      <c r="V49" s="274">
        <v>0.1</v>
      </c>
      <c r="W49" s="275">
        <v>0.1</v>
      </c>
      <c r="X49" s="276">
        <v>0.51</v>
      </c>
      <c r="Y49" s="272">
        <f t="shared" si="5"/>
        <v>2017</v>
      </c>
      <c r="Z49" s="255"/>
      <c r="AA49" s="255"/>
      <c r="AB49" s="255"/>
      <c r="AC49" s="255"/>
    </row>
    <row r="50" spans="1:29" s="256" customFormat="1" ht="15.75">
      <c r="A50" s="272">
        <f t="shared" si="4"/>
        <v>2018</v>
      </c>
      <c r="B50" s="250">
        <f>IF(COUNT($A50:$A$55)&gt;=B$1,B$2,ROUND(B$57-B$5-(B$4*COUNT($A50:$A$55)),2))</f>
        <v>0.1</v>
      </c>
      <c r="C50" s="273">
        <f>IF(COUNT($A50:$A$55)&gt;=C$1,C$2,ROUND(C$57-C$5-(C$4*COUNT($A50:$A$55)),2))</f>
        <v>0.13</v>
      </c>
      <c r="D50" s="250">
        <f>IF(COUNT($A50:$A$55)&gt;=D$1,D$2,ROUND(D$57-D$5-(D$4*COUNT($A50:$A$55)),2))</f>
        <v>0.14000000000000001</v>
      </c>
      <c r="E50" s="250">
        <f>IF(COUNT($A50:$A$55)&gt;=E$1,E$2,ROUND(E$57-E$5-(E$4*COUNT($A50:$A$55)),2))</f>
        <v>0.2</v>
      </c>
      <c r="F50" s="250">
        <f>IF(COUNT($A50:$A$55)&gt;=F$1,F$2,ROUND(F$57-F$5-(F$4*COUNT($A50:$A$55)),2))</f>
        <v>0.2</v>
      </c>
      <c r="G50" s="250">
        <f>IF(COUNT($A50:$A$55)&gt;=G$1,G$2,ROUND(G$57-G$5-(G$4*COUNT($A50:$A$55)),2))</f>
        <v>0.54</v>
      </c>
      <c r="H50" s="250">
        <f>IF(COUNT($A50:$A$55)&gt;=H$1,H$2,ROUND(H$57-H$5-(H$4*COUNT($A50:$A$55)),2))</f>
        <v>0.35</v>
      </c>
      <c r="I50" s="250">
        <f>IF(COUNT($A50:$A$55)&gt;=I$1,I$2,ROUND(I$57-I$5-(I$4*COUNT($A50:$A$55)),2))</f>
        <v>0.42</v>
      </c>
      <c r="J50" s="250">
        <f>IF(COUNT($A50:$A$55)&gt;=J$1,J$2,ROUND(J$57-J$5-(J$4*COUNT($A50:$A$55)),2))</f>
        <v>0.48</v>
      </c>
      <c r="K50" s="250">
        <f>IF(COUNT($A50:$A$55)&gt;=K$1,K$2,ROUND(K$57-K$5-(K$4*COUNT($A50:$A$55)),2))</f>
        <v>0.53</v>
      </c>
      <c r="L50" s="250">
        <f>IF(COUNT($A50:$A$55)&gt;=L$1,L$2,ROUND(L$57-L$5-(L$4*COUNT($A50:$A$55)),2))</f>
        <v>0.56999999999999995</v>
      </c>
      <c r="M50" s="250">
        <f>IF(COUNT($A50:$A$55)&gt;=M$1,M$2,ROUND(M$57-M$5-(M$4*COUNT($A50:$A$55)),2))</f>
        <v>0.6</v>
      </c>
      <c r="N50" s="250">
        <f>IF(COUNT($A50:$A$55)&gt;=N$1,N$2,ROUND(N$57-N$5-(N$4*COUNT($A50:$A$55)),2))</f>
        <v>0.63</v>
      </c>
      <c r="O50" s="250">
        <f>IF(COUNT($A50:$A$55)&gt;=O$1,O$2,ROUND(O$57-O$5-(O$4*COUNT($A50:$A$55)),2))</f>
        <v>0.65</v>
      </c>
      <c r="P50" s="250">
        <f>IF(COUNT($A50:$A$55)&gt;=P$1,P$2,ROUND(P$57-P$5-(P$4*COUNT($A50:$A$55)),2))</f>
        <v>0.68</v>
      </c>
      <c r="Q50" s="250">
        <f>IF(COUNT($A50:$A$55)&gt;=Q$1,Q$2,ROUND(Q$57-Q$5-(Q$4*COUNT($A50:$A$55)),2))</f>
        <v>0.73</v>
      </c>
      <c r="R50" s="250">
        <f>IF(COUNT($A50:$A$55)&gt;=R$1,R$2,ROUND(R$57-R$5-(R$4*COUNT($A50:$A$55)),2))</f>
        <v>0.74</v>
      </c>
      <c r="S50" s="250">
        <f>IF(COUNT($A50:$A$55)&gt;=S$1,S$2,ROUND(S$57-S$5-(S$4*COUNT($A50:$A$55)),2))</f>
        <v>0.78</v>
      </c>
      <c r="T50" s="274">
        <f t="shared" si="3"/>
        <v>0.77</v>
      </c>
      <c r="U50" s="250">
        <v>0.1</v>
      </c>
      <c r="V50" s="274">
        <v>0.1</v>
      </c>
      <c r="W50" s="275">
        <v>0.1</v>
      </c>
      <c r="X50" s="276">
        <v>0.59</v>
      </c>
      <c r="Y50" s="272">
        <f t="shared" si="5"/>
        <v>2018</v>
      </c>
      <c r="Z50" s="255"/>
      <c r="AA50" s="255"/>
      <c r="AB50" s="255"/>
      <c r="AC50" s="255"/>
    </row>
    <row r="51" spans="1:29" s="256" customFormat="1" ht="15.75">
      <c r="A51" s="272">
        <f t="shared" si="4"/>
        <v>2019</v>
      </c>
      <c r="B51" s="250">
        <f>IF(COUNT($A51:$A$55)&gt;=B$1,B$2,ROUND(B$57-B$5-(B$4*COUNT($A51:$A$55)),2))</f>
        <v>0.1</v>
      </c>
      <c r="C51" s="273">
        <f>IF(COUNT($A51:$A$55)&gt;=C$1,C$2,ROUND(C$57-C$5-(C$4*COUNT($A51:$A$55)),2))</f>
        <v>0.13</v>
      </c>
      <c r="D51" s="250">
        <f>IF(COUNT($A51:$A$55)&gt;=D$1,D$2,ROUND(D$57-D$5-(D$4*COUNT($A51:$A$55)),2))</f>
        <v>0.14000000000000001</v>
      </c>
      <c r="E51" s="250">
        <f>IF(COUNT($A51:$A$55)&gt;=E$1,E$2,ROUND(E$57-E$5-(E$4*COUNT($A51:$A$55)),2))</f>
        <v>0.2</v>
      </c>
      <c r="F51" s="250">
        <f>IF(COUNT($A51:$A$55)&gt;=F$1,F$2,ROUND(F$57-F$5-(F$4*COUNT($A51:$A$55)),2))</f>
        <v>0.27</v>
      </c>
      <c r="G51" s="250">
        <f>IF(COUNT($A51:$A$55)&gt;=G$1,G$2,ROUND(G$57-G$5-(G$4*COUNT($A51:$A$55)),2))</f>
        <v>0.61</v>
      </c>
      <c r="H51" s="250">
        <f>IF(COUNT($A51:$A$55)&gt;=H$1,H$2,ROUND(H$57-H$5-(H$4*COUNT($A51:$A$55)),2))</f>
        <v>0.45</v>
      </c>
      <c r="I51" s="250">
        <f>IF(COUNT($A51:$A$55)&gt;=I$1,I$2,ROUND(I$57-I$5-(I$4*COUNT($A51:$A$55)),2))</f>
        <v>0.51</v>
      </c>
      <c r="J51" s="250">
        <f>IF(COUNT($A51:$A$55)&gt;=J$1,J$2,ROUND(J$57-J$5-(J$4*COUNT($A51:$A$55)),2))</f>
        <v>0.56000000000000005</v>
      </c>
      <c r="K51" s="250">
        <f>IF(COUNT($A51:$A$55)&gt;=K$1,K$2,ROUND(K$57-K$5-(K$4*COUNT($A51:$A$55)),2))</f>
        <v>0.6</v>
      </c>
      <c r="L51" s="250">
        <f>IF(COUNT($A51:$A$55)&gt;=L$1,L$2,ROUND(L$57-L$5-(L$4*COUNT($A51:$A$55)),2))</f>
        <v>0.63</v>
      </c>
      <c r="M51" s="250">
        <f>IF(COUNT($A51:$A$55)&gt;=M$1,M$2,ROUND(M$57-M$5-(M$4*COUNT($A51:$A$55)),2))</f>
        <v>0.66</v>
      </c>
      <c r="N51" s="250">
        <f>IF(COUNT($A51:$A$55)&gt;=N$1,N$2,ROUND(N$57-N$5-(N$4*COUNT($A51:$A$55)),2))</f>
        <v>0.69</v>
      </c>
      <c r="O51" s="250">
        <f>IF(COUNT($A51:$A$55)&gt;=O$1,O$2,ROUND(O$57-O$5-(O$4*COUNT($A51:$A$55)),2))</f>
        <v>0.71</v>
      </c>
      <c r="P51" s="250">
        <f>IF(COUNT($A51:$A$55)&gt;=P$1,P$2,ROUND(P$57-P$5-(P$4*COUNT($A51:$A$55)),2))</f>
        <v>0.73</v>
      </c>
      <c r="Q51" s="250">
        <f>IF(COUNT($A51:$A$55)&gt;=Q$1,Q$2,ROUND(Q$57-Q$5-(Q$4*COUNT($A51:$A$55)),2))</f>
        <v>0.77</v>
      </c>
      <c r="R51" s="250">
        <f>IF(COUNT($A51:$A$55)&gt;=R$1,R$2,ROUND(R$57-R$5-(R$4*COUNT($A51:$A$55)),2))</f>
        <v>0.78</v>
      </c>
      <c r="S51" s="250">
        <f>IF(COUNT($A51:$A$55)&gt;=S$1,S$2,ROUND(S$57-S$5-(S$4*COUNT($A51:$A$55)),2))</f>
        <v>0.81</v>
      </c>
      <c r="T51" s="274">
        <f t="shared" si="3"/>
        <v>0.81</v>
      </c>
      <c r="U51" s="250">
        <v>0.1</v>
      </c>
      <c r="V51" s="274">
        <v>0.1</v>
      </c>
      <c r="W51" s="275">
        <v>0.1</v>
      </c>
      <c r="X51" s="276">
        <v>0.66</v>
      </c>
      <c r="Y51" s="272">
        <f t="shared" si="5"/>
        <v>2019</v>
      </c>
      <c r="Z51" s="255"/>
      <c r="AA51" s="255"/>
      <c r="AB51" s="255"/>
      <c r="AC51" s="255"/>
    </row>
    <row r="52" spans="1:29" s="256" customFormat="1" ht="15.75">
      <c r="A52" s="272">
        <f t="shared" si="4"/>
        <v>2020</v>
      </c>
      <c r="B52" s="250">
        <f>IF(COUNT($A52:$A$55)&gt;=B$1,B$2,ROUND(B$57-B$5-(B$4*COUNT($A52:$A$55)),2))</f>
        <v>0.1</v>
      </c>
      <c r="C52" s="273">
        <f>IF(COUNT($A52:$A$55)&gt;=C$1,C$2,ROUND(C$57-C$5-(C$4*COUNT($A52:$A$55)),2))</f>
        <v>0.13</v>
      </c>
      <c r="D52" s="250">
        <f>IF(COUNT($A52:$A$55)&gt;=D$1,D$2,ROUND(D$57-D$5-(D$4*COUNT($A52:$A$55)),2))</f>
        <v>0.14000000000000001</v>
      </c>
      <c r="E52" s="250">
        <f>IF(COUNT($A52:$A$55)&gt;=E$1,E$2,ROUND(E$57-E$5-(E$4*COUNT($A52:$A$55)),2))</f>
        <v>0.28000000000000003</v>
      </c>
      <c r="F52" s="250">
        <f>IF(COUNT($A52:$A$55)&gt;=F$1,F$2,ROUND(F$57-F$5-(F$4*COUNT($A52:$A$55)),2))</f>
        <v>0.4</v>
      </c>
      <c r="G52" s="250">
        <f>IF(COUNT($A52:$A$55)&gt;=G$1,G$2,ROUND(G$57-G$5-(G$4*COUNT($A52:$A$55)),2))</f>
        <v>0.68</v>
      </c>
      <c r="H52" s="250">
        <f>IF(COUNT($A52:$A$55)&gt;=H$1,H$2,ROUND(H$57-H$5-(H$4*COUNT($A52:$A$55)),2))</f>
        <v>0.55000000000000004</v>
      </c>
      <c r="I52" s="250">
        <f>IF(COUNT($A52:$A$55)&gt;=I$1,I$2,ROUND(I$57-I$5-(I$4*COUNT($A52:$A$55)),2))</f>
        <v>0.6</v>
      </c>
      <c r="J52" s="250">
        <f>IF(COUNT($A52:$A$55)&gt;=J$1,J$2,ROUND(J$57-J$5-(J$4*COUNT($A52:$A$55)),2))</f>
        <v>0.64</v>
      </c>
      <c r="K52" s="250">
        <f>IF(COUNT($A52:$A$55)&gt;=K$1,K$2,ROUND(K$57-K$5-(K$4*COUNT($A52:$A$55)),2))</f>
        <v>0.67</v>
      </c>
      <c r="L52" s="250">
        <f>IF(COUNT($A52:$A$55)&gt;=L$1,L$2,ROUND(L$57-L$5-(L$4*COUNT($A52:$A$55)),2))</f>
        <v>0.7</v>
      </c>
      <c r="M52" s="250">
        <f>IF(COUNT($A52:$A$55)&gt;=M$1,M$2,ROUND(M$57-M$5-(M$4*COUNT($A52:$A$55)),2))</f>
        <v>0.72</v>
      </c>
      <c r="N52" s="250">
        <f>IF(COUNT($A52:$A$55)&gt;=N$1,N$2,ROUND(N$57-N$5-(N$4*COUNT($A52:$A$55)),2))</f>
        <v>0.74</v>
      </c>
      <c r="O52" s="250">
        <f>IF(COUNT($A52:$A$55)&gt;=O$1,O$2,ROUND(O$57-O$5-(O$4*COUNT($A52:$A$55)),2))</f>
        <v>0.76</v>
      </c>
      <c r="P52" s="250">
        <f>IF(COUNT($A52:$A$55)&gt;=P$1,P$2,ROUND(P$57-P$5-(P$4*COUNT($A52:$A$55)),2))</f>
        <v>0.78</v>
      </c>
      <c r="Q52" s="250">
        <f>IF(COUNT($A52:$A$55)&gt;=Q$1,Q$2,ROUND(Q$57-Q$5-(Q$4*COUNT($A52:$A$55)),2))</f>
        <v>0.81</v>
      </c>
      <c r="R52" s="250">
        <f>IF(COUNT($A52:$A$55)&gt;=R$1,R$2,ROUND(R$57-R$5-(R$4*COUNT($A52:$A$55)),2))</f>
        <v>0.82</v>
      </c>
      <c r="S52" s="250">
        <f>IF(COUNT($A52:$A$55)&gt;=S$1,S$2,ROUND(S$57-S$5-(S$4*COUNT($A52:$A$55)),2))</f>
        <v>0.85</v>
      </c>
      <c r="T52" s="274">
        <f t="shared" si="3"/>
        <v>0.84</v>
      </c>
      <c r="U52" s="250">
        <v>0.1</v>
      </c>
      <c r="V52" s="274">
        <v>0.13</v>
      </c>
      <c r="W52" s="275">
        <v>0.1</v>
      </c>
      <c r="X52" s="276">
        <v>0.73</v>
      </c>
      <c r="Y52" s="272">
        <f t="shared" si="5"/>
        <v>2020</v>
      </c>
      <c r="Z52" s="255"/>
      <c r="AA52" s="255"/>
      <c r="AB52" s="255"/>
      <c r="AC52" s="255"/>
    </row>
    <row r="53" spans="1:29" s="256" customFormat="1" ht="15.75">
      <c r="A53" s="272">
        <f t="shared" si="4"/>
        <v>2021</v>
      </c>
      <c r="B53" s="250">
        <f>IF(COUNT($A53:$A$55)&gt;=B$1,B$2,ROUND(B$57-B$5-(B$4*COUNT($A53:$A$55)),2))</f>
        <v>0.1</v>
      </c>
      <c r="C53" s="273">
        <f>IF(COUNT($A53:$A$55)&gt;=C$1,C$2,ROUND(C$57-C$5-(C$4*COUNT($A53:$A$55)),2))</f>
        <v>0.13</v>
      </c>
      <c r="D53" s="250">
        <f>IF(COUNT($A53:$A$55)&gt;=D$1,D$2,ROUND(D$57-D$5-(D$4*COUNT($A53:$A$55)),2))</f>
        <v>0.25</v>
      </c>
      <c r="E53" s="250">
        <f>IF(COUNT($A53:$A$55)&gt;=E$1,E$2,ROUND(E$57-E$5-(E$4*COUNT($A53:$A$55)),2))</f>
        <v>0.44</v>
      </c>
      <c r="F53" s="250">
        <f>IF(COUNT($A53:$A$55)&gt;=F$1,F$2,ROUND(F$57-F$5-(F$4*COUNT($A53:$A$55)),2))</f>
        <v>0.53</v>
      </c>
      <c r="G53" s="250">
        <f>IF(COUNT($A53:$A$55)&gt;=G$1,G$2,ROUND(G$57-G$5-(G$4*COUNT($A53:$A$55)),2))</f>
        <v>0.75</v>
      </c>
      <c r="H53" s="250">
        <f>IF(COUNT($A53:$A$55)&gt;=H$1,H$2,ROUND(H$57-H$5-(H$4*COUNT($A53:$A$55)),2))</f>
        <v>0.65</v>
      </c>
      <c r="I53" s="250">
        <f>IF(COUNT($A53:$A$55)&gt;=I$1,I$2,ROUND(I$57-I$5-(I$4*COUNT($A53:$A$55)),2))</f>
        <v>0.69</v>
      </c>
      <c r="J53" s="250">
        <f>IF(COUNT($A53:$A$55)&gt;=J$1,J$2,ROUND(J$57-J$5-(J$4*COUNT($A53:$A$55)),2))</f>
        <v>0.72</v>
      </c>
      <c r="K53" s="250">
        <f>IF(COUNT($A53:$A$55)&gt;=K$1,K$2,ROUND(K$57-K$5-(K$4*COUNT($A53:$A$55)),2))</f>
        <v>0.75</v>
      </c>
      <c r="L53" s="250">
        <f>IF(COUNT($A53:$A$55)&gt;=L$1,L$2,ROUND(L$57-L$5-(L$4*COUNT($A53:$A$55)),2))</f>
        <v>0.77</v>
      </c>
      <c r="M53" s="250">
        <f>IF(COUNT($A53:$A$55)&gt;=M$1,M$2,ROUND(M$57-M$5-(M$4*COUNT($A53:$A$55)),2))</f>
        <v>0.78</v>
      </c>
      <c r="N53" s="250">
        <f>IF(COUNT($A53:$A$55)&gt;=N$1,N$2,ROUND(N$57-N$5-(N$4*COUNT($A53:$A$55)),2))</f>
        <v>0.8</v>
      </c>
      <c r="O53" s="250">
        <f>IF(COUNT($A53:$A$55)&gt;=O$1,O$2,ROUND(O$57-O$5-(O$4*COUNT($A53:$A$55)),2))</f>
        <v>0.81</v>
      </c>
      <c r="P53" s="250">
        <f>IF(COUNT($A53:$A$55)&gt;=P$1,P$2,ROUND(P$57-P$5-(P$4*COUNT($A53:$A$55)),2))</f>
        <v>0.83</v>
      </c>
      <c r="Q53" s="250">
        <f>IF(COUNT($A53:$A$55)&gt;=Q$1,Q$2,ROUND(Q$57-Q$5-(Q$4*COUNT($A53:$A$55)),2))</f>
        <v>0.85</v>
      </c>
      <c r="R53" s="250">
        <f>IF(COUNT($A53:$A$55)&gt;=R$1,R$2,ROUND(R$57-R$5-(R$4*COUNT($A53:$A$55)),2))</f>
        <v>0.86</v>
      </c>
      <c r="S53" s="250">
        <f>IF(COUNT($A53:$A$55)&gt;=S$1,S$2,ROUND(S$57-S$5-(S$4*COUNT($A53:$A$55)),2))</f>
        <v>0.88</v>
      </c>
      <c r="T53" s="274">
        <f t="shared" si="3"/>
        <v>0.87</v>
      </c>
      <c r="U53" s="250">
        <v>0.1</v>
      </c>
      <c r="V53" s="274">
        <v>0.28999999999999998</v>
      </c>
      <c r="W53" s="275">
        <v>0.18</v>
      </c>
      <c r="X53" s="276">
        <v>0.8</v>
      </c>
      <c r="Y53" s="272">
        <f t="shared" si="5"/>
        <v>2021</v>
      </c>
      <c r="Z53" s="255"/>
      <c r="AA53" s="255"/>
      <c r="AB53" s="255"/>
      <c r="AC53" s="255"/>
    </row>
    <row r="54" spans="1:29" s="256" customFormat="1" ht="15.75">
      <c r="A54" s="272">
        <f t="shared" si="4"/>
        <v>2022</v>
      </c>
      <c r="B54" s="250">
        <f>IF(COUNT($A54:$A$55)&gt;=B$1,B$2,ROUND(B$57-B$5-(B$4*COUNT($A54:$A$55)),2))</f>
        <v>0.1</v>
      </c>
      <c r="C54" s="273">
        <f>IF(COUNT($A54:$A$55)&gt;=C$1,C$2,ROUND(C$57-C$5-(C$4*COUNT($A54:$A$55)),2))</f>
        <v>0.28000000000000003</v>
      </c>
      <c r="D54" s="250">
        <f>IF(COUNT($A54:$A$55)&gt;=D$1,D$2,ROUND(D$57-D$5-(D$4*COUNT($A54:$A$55)),2))</f>
        <v>0.46</v>
      </c>
      <c r="E54" s="250">
        <f>IF(COUNT($A54:$A$55)&gt;=E$1,E$2,ROUND(E$57-E$5-(E$4*COUNT($A54:$A$55)),2))</f>
        <v>0.6</v>
      </c>
      <c r="F54" s="250">
        <f>IF(COUNT($A54:$A$55)&gt;=F$1,F$2,ROUND(F$57-F$5-(F$4*COUNT($A54:$A$55)),2))</f>
        <v>0.67</v>
      </c>
      <c r="G54" s="250">
        <f>IF(COUNT($A54:$A$55)&gt;=G$1,G$2,ROUND(G$57-G$5-(G$4*COUNT($A54:$A$55)),2))</f>
        <v>0.82</v>
      </c>
      <c r="H54" s="250">
        <f>IF(COUNT($A54:$A$55)&gt;=H$1,H$2,ROUND(H$57-H$5-(H$4*COUNT($A54:$A$55)),2))</f>
        <v>0.75</v>
      </c>
      <c r="I54" s="250">
        <f>IF(COUNT($A54:$A$55)&gt;=I$1,I$2,ROUND(I$57-I$5-(I$4*COUNT($A54:$A$55)),2))</f>
        <v>0.78</v>
      </c>
      <c r="J54" s="250">
        <f>IF(COUNT($A54:$A$55)&gt;=J$1,J$2,ROUND(J$57-J$5-(J$4*COUNT($A54:$A$55)),2))</f>
        <v>0.8</v>
      </c>
      <c r="K54" s="250">
        <f>IF(COUNT($A54:$A$55)&gt;=K$1,K$2,ROUND(K$57-K$5-(K$4*COUNT($A54:$A$55)),2))</f>
        <v>0.82</v>
      </c>
      <c r="L54" s="250">
        <f>IF(COUNT($A54:$A$55)&gt;=L$1,L$2,ROUND(L$57-L$5-(L$4*COUNT($A54:$A$55)),2))</f>
        <v>0.83</v>
      </c>
      <c r="M54" s="250">
        <f>IF(COUNT($A54:$A$55)&gt;=M$1,M$2,ROUND(M$57-M$5-(M$4*COUNT($A54:$A$55)),2))</f>
        <v>0.85</v>
      </c>
      <c r="N54" s="250">
        <f>IF(COUNT($A54:$A$55)&gt;=N$1,N$2,ROUND(N$57-N$5-(N$4*COUNT($A54:$A$55)),2))</f>
        <v>0.86</v>
      </c>
      <c r="O54" s="250">
        <f>IF(COUNT($A54:$A$55)&gt;=O$1,O$2,ROUND(O$57-O$5-(O$4*COUNT($A54:$A$55)),2))</f>
        <v>0.87</v>
      </c>
      <c r="P54" s="250">
        <f>IF(COUNT($A54:$A$55)&gt;=P$1,P$2,ROUND(P$57-P$5-(P$4*COUNT($A54:$A$55)),2))</f>
        <v>0.88</v>
      </c>
      <c r="Q54" s="250">
        <f>IF(COUNT($A54:$A$55)&gt;=Q$1,Q$2,ROUND(Q$57-Q$5-(Q$4*COUNT($A54:$A$55)),2))</f>
        <v>0.89</v>
      </c>
      <c r="R54" s="250">
        <f>IF(COUNT($A54:$A$55)&gt;=R$1,R$2,ROUND(R$57-R$5-(R$4*COUNT($A54:$A$55)),2))</f>
        <v>0.9</v>
      </c>
      <c r="S54" s="250">
        <f>IF(COUNT($A54:$A$55)&gt;=S$1,S$2,ROUND(S$57-S$5-(S$4*COUNT($A54:$A$55)),2))</f>
        <v>0.92</v>
      </c>
      <c r="T54" s="274">
        <f t="shared" si="3"/>
        <v>0.91</v>
      </c>
      <c r="U54" s="250">
        <v>0.1</v>
      </c>
      <c r="V54" s="274">
        <v>0.48</v>
      </c>
      <c r="W54" s="275">
        <v>0.28999999999999998</v>
      </c>
      <c r="X54" s="276">
        <v>0.86</v>
      </c>
      <c r="Y54" s="272">
        <f t="shared" si="5"/>
        <v>2022</v>
      </c>
      <c r="Z54" s="255"/>
      <c r="AA54" s="255"/>
      <c r="AB54" s="255"/>
      <c r="AC54" s="255"/>
    </row>
    <row r="55" spans="1:29" s="256" customFormat="1" ht="15.75">
      <c r="A55" s="272">
        <f t="shared" si="4"/>
        <v>2023</v>
      </c>
      <c r="B55" s="250">
        <f>IF(COUNT($A55:$A$55)&gt;=B$1,B$2,ROUND(B$57-B$5-(B$4*COUNT($A55:$A$55)),2))</f>
        <v>0.33</v>
      </c>
      <c r="C55" s="273">
        <f>IF(COUNT($A55:$A$55)&gt;=C$1,C$2,ROUND(C$57-C$5-(C$4*COUNT($A55:$A$55)),2))</f>
        <v>0.56999999999999995</v>
      </c>
      <c r="D55" s="250">
        <f>IF(COUNT($A55:$A$55)&gt;=D$1,D$2,ROUND(D$57-D$5-(D$4*COUNT($A55:$A$55)),2))</f>
        <v>0.68</v>
      </c>
      <c r="E55" s="250">
        <f>IF(COUNT($A55:$A$55)&gt;=E$1,E$2,ROUND(E$57-E$5-(E$4*COUNT($A55:$A$55)),2))</f>
        <v>0.76</v>
      </c>
      <c r="F55" s="250">
        <f>IF(COUNT($A55:$A$55)&gt;=F$1,F$2,ROUND(F$57-F$5-(F$4*COUNT($A55:$A$55)),2))</f>
        <v>0.8</v>
      </c>
      <c r="G55" s="250">
        <f>IF(COUNT($A55:$A$55)&gt;=G$1,G$2,ROUND(G$57-G$5-(G$4*COUNT($A55:$A$55)),2))</f>
        <v>0.89</v>
      </c>
      <c r="H55" s="250">
        <f>IF(COUNT($A55:$A$55)&gt;=H$1,H$2,ROUND(H$57-H$5-(H$4*COUNT($A55:$A$55)),2))</f>
        <v>0.85</v>
      </c>
      <c r="I55" s="250">
        <f>IF(COUNT($A55:$A$55)&gt;=I$1,I$2,ROUND(I$57-I$5-(I$4*COUNT($A55:$A$55)),2))</f>
        <v>0.87</v>
      </c>
      <c r="J55" s="250">
        <f>IF(COUNT($A55:$A$55)&gt;=J$1,J$2,ROUND(J$57-J$5-(J$4*COUNT($A55:$A$55)),2))</f>
        <v>0.88</v>
      </c>
      <c r="K55" s="250">
        <f>IF(COUNT($A55:$A$55)&gt;=K$1,K$2,ROUND(K$57-K$5-(K$4*COUNT($A55:$A$55)),2))</f>
        <v>0.89</v>
      </c>
      <c r="L55" s="250">
        <f>IF(COUNT($A55:$A$55)&gt;=L$1,L$2,ROUND(L$57-L$5-(L$4*COUNT($A55:$A$55)),2))</f>
        <v>0.9</v>
      </c>
      <c r="M55" s="250">
        <f>IF(COUNT($A55:$A$55)&gt;=M$1,M$2,ROUND(M$57-M$5-(M$4*COUNT($A55:$A$55)),2))</f>
        <v>0.91</v>
      </c>
      <c r="N55" s="250">
        <f>IF(COUNT($A55:$A$55)&gt;=N$1,N$2,ROUND(N$57-N$5-(N$4*COUNT($A55:$A$55)),2))</f>
        <v>0.91</v>
      </c>
      <c r="O55" s="250">
        <f>IF(COUNT($A55:$A$55)&gt;=O$1,O$2,ROUND(O$57-O$5-(O$4*COUNT($A55:$A$55)),2))</f>
        <v>0.92</v>
      </c>
      <c r="P55" s="250">
        <f>IF(COUNT($A55:$A$55)&gt;=P$1,P$2,ROUND(P$57-P$5-(P$4*COUNT($A55:$A$55)),2))</f>
        <v>0.93</v>
      </c>
      <c r="Q55" s="250">
        <f>IF(COUNT($A55:$A$55)&gt;=Q$1,Q$2,ROUND(Q$57-Q$5-(Q$4*COUNT($A55:$A$55)),2))</f>
        <v>0.94</v>
      </c>
      <c r="R55" s="250">
        <f>IF(COUNT($A55:$A$55)&gt;=R$1,R$2,ROUND(R$57-R$5-(R$4*COUNT($A55:$A$55)),2))</f>
        <v>0.94</v>
      </c>
      <c r="S55" s="250">
        <f>IF(COUNT($A55:$A$55)&gt;=S$1,S$2,ROUND(S$57-S$5-(S$4*COUNT($A55:$A$55)),2))</f>
        <v>0.95</v>
      </c>
      <c r="T55" s="274">
        <f t="shared" si="3"/>
        <v>0.94</v>
      </c>
      <c r="U55" s="250">
        <v>0.32</v>
      </c>
      <c r="V55" s="274">
        <v>0.7</v>
      </c>
      <c r="W55" s="275">
        <v>0.45</v>
      </c>
      <c r="X55" s="276">
        <v>0.91</v>
      </c>
      <c r="Y55" s="272">
        <f t="shared" si="5"/>
        <v>2023</v>
      </c>
    </row>
    <row r="56" spans="1:29" s="256" customFormat="1" ht="15.75">
      <c r="A56" s="272">
        <f>A57-1</f>
        <v>2024</v>
      </c>
      <c r="B56" s="274">
        <f>ROUND(B57-B5,2)</f>
        <v>0.78</v>
      </c>
      <c r="C56" s="273">
        <f t="shared" ref="C56:S56" si="6">ROUND(C57-C5,2)</f>
        <v>0.86</v>
      </c>
      <c r="D56" s="274">
        <f t="shared" si="6"/>
        <v>0.89</v>
      </c>
      <c r="E56" s="274">
        <f t="shared" si="6"/>
        <v>0.92</v>
      </c>
      <c r="F56" s="274">
        <f t="shared" si="6"/>
        <v>0.93</v>
      </c>
      <c r="G56" s="274">
        <f t="shared" si="6"/>
        <v>0.96</v>
      </c>
      <c r="H56" s="274">
        <f t="shared" si="6"/>
        <v>0.95</v>
      </c>
      <c r="I56" s="274">
        <f t="shared" si="6"/>
        <v>0.96</v>
      </c>
      <c r="J56" s="274">
        <f t="shared" si="6"/>
        <v>0.96</v>
      </c>
      <c r="K56" s="274">
        <f t="shared" si="6"/>
        <v>0.96</v>
      </c>
      <c r="L56" s="274">
        <f t="shared" si="6"/>
        <v>0.97</v>
      </c>
      <c r="M56" s="274">
        <f t="shared" si="6"/>
        <v>0.97</v>
      </c>
      <c r="N56" s="274">
        <f t="shared" si="6"/>
        <v>0.97</v>
      </c>
      <c r="O56" s="274">
        <f t="shared" si="6"/>
        <v>0.97</v>
      </c>
      <c r="P56" s="274">
        <f t="shared" si="6"/>
        <v>0.98</v>
      </c>
      <c r="Q56" s="274">
        <f t="shared" si="6"/>
        <v>0.98</v>
      </c>
      <c r="R56" s="274">
        <f t="shared" si="6"/>
        <v>0.98</v>
      </c>
      <c r="S56" s="274">
        <f t="shared" si="6"/>
        <v>0.98</v>
      </c>
      <c r="T56" s="274">
        <f>ROUND(IF($T$5*POWER($T$4,$A$56-$A56)&lt;$T$2,$T$2,$T$5*POWER($T$4,$A$56-$A56)),2)</f>
        <v>0.98</v>
      </c>
      <c r="U56" s="274">
        <v>0.78</v>
      </c>
      <c r="V56" s="274">
        <v>0.91</v>
      </c>
      <c r="W56" s="273">
        <v>0.68</v>
      </c>
      <c r="X56" s="278">
        <v>0.94</v>
      </c>
      <c r="Y56" s="272">
        <f t="shared" si="5"/>
        <v>2024</v>
      </c>
    </row>
    <row r="57" spans="1:29" s="256" customFormat="1" ht="15.75">
      <c r="A57" s="279">
        <v>2025</v>
      </c>
      <c r="B57" s="274">
        <v>1</v>
      </c>
      <c r="C57" s="273">
        <v>1</v>
      </c>
      <c r="D57" s="250">
        <v>1</v>
      </c>
      <c r="E57" s="274">
        <v>1</v>
      </c>
      <c r="F57" s="274">
        <v>1</v>
      </c>
      <c r="G57" s="274">
        <v>1</v>
      </c>
      <c r="H57" s="274">
        <v>1</v>
      </c>
      <c r="I57" s="274">
        <v>1</v>
      </c>
      <c r="J57" s="274">
        <v>1</v>
      </c>
      <c r="K57" s="274">
        <v>1</v>
      </c>
      <c r="L57" s="274">
        <v>1</v>
      </c>
      <c r="M57" s="274">
        <v>1</v>
      </c>
      <c r="N57" s="274">
        <v>1</v>
      </c>
      <c r="O57" s="274">
        <v>1</v>
      </c>
      <c r="P57" s="274">
        <v>1</v>
      </c>
      <c r="Q57" s="274">
        <v>1</v>
      </c>
      <c r="R57" s="274">
        <v>1</v>
      </c>
      <c r="S57" s="274">
        <v>1</v>
      </c>
      <c r="T57" s="274">
        <v>1</v>
      </c>
      <c r="U57" s="274">
        <v>1</v>
      </c>
      <c r="V57" s="274">
        <v>1</v>
      </c>
      <c r="W57" s="273">
        <v>1</v>
      </c>
      <c r="X57" s="278">
        <v>1</v>
      </c>
      <c r="Y57" s="272">
        <f t="shared" si="5"/>
        <v>2025</v>
      </c>
    </row>
    <row r="58" spans="1:29">
      <c r="A58" s="249"/>
      <c r="B58" s="249"/>
      <c r="Y58" s="249" t="str">
        <f t="shared" si="5"/>
        <v/>
      </c>
    </row>
    <row r="59" spans="1:29">
      <c r="A59" s="249"/>
      <c r="B59" s="251"/>
      <c r="D59" s="256"/>
      <c r="E59" s="256"/>
      <c r="F59" s="256"/>
      <c r="G59" s="256"/>
      <c r="Y59" s="249" t="str">
        <f t="shared" si="5"/>
        <v/>
      </c>
    </row>
    <row r="60" spans="1:29">
      <c r="A60" s="249"/>
      <c r="B60" s="249"/>
      <c r="D60" s="256"/>
      <c r="E60" s="256"/>
      <c r="F60" s="256"/>
      <c r="G60" s="256"/>
      <c r="O60" s="280"/>
      <c r="P60" s="281"/>
      <c r="Y60" s="249" t="str">
        <f t="shared" si="5"/>
        <v/>
      </c>
    </row>
    <row r="61" spans="1:29">
      <c r="D61" s="256"/>
      <c r="E61" s="256"/>
      <c r="F61" s="256"/>
      <c r="G61" s="282">
        <f>G57</f>
        <v>1</v>
      </c>
      <c r="O61" s="283"/>
      <c r="P61" s="281"/>
    </row>
    <row r="62" spans="1:29">
      <c r="D62" s="256"/>
      <c r="E62" s="256"/>
      <c r="F62" s="256"/>
      <c r="G62" s="282">
        <f>G56</f>
        <v>0.96</v>
      </c>
      <c r="O62" s="284"/>
      <c r="T62" s="285"/>
    </row>
    <row r="63" spans="1:29">
      <c r="D63" s="256"/>
      <c r="E63" s="256"/>
      <c r="F63" s="256"/>
      <c r="G63" s="282">
        <f>G55</f>
        <v>0.89</v>
      </c>
      <c r="P63" s="286"/>
    </row>
    <row r="64" spans="1:29">
      <c r="D64" s="256"/>
      <c r="E64" s="256"/>
      <c r="F64" s="256"/>
      <c r="G64" s="282">
        <f>G54</f>
        <v>0.82</v>
      </c>
    </row>
    <row r="65" spans="4:14">
      <c r="D65" s="256"/>
      <c r="E65" s="256"/>
      <c r="F65" s="256"/>
      <c r="G65" s="282">
        <f>G53</f>
        <v>0.75</v>
      </c>
    </row>
    <row r="66" spans="4:14">
      <c r="D66" s="256"/>
      <c r="E66" s="256"/>
      <c r="F66" s="256"/>
      <c r="G66" s="282">
        <f>G52</f>
        <v>0.68</v>
      </c>
      <c r="N66" s="287"/>
    </row>
    <row r="67" spans="4:14">
      <c r="D67" s="256"/>
      <c r="E67" s="256"/>
      <c r="F67" s="256"/>
      <c r="G67" s="282">
        <f>G51</f>
        <v>0.61</v>
      </c>
    </row>
    <row r="68" spans="4:14">
      <c r="D68" s="256"/>
      <c r="E68" s="256"/>
      <c r="F68" s="256"/>
      <c r="G68" s="282">
        <f>G50</f>
        <v>0.54</v>
      </c>
    </row>
    <row r="69" spans="4:14">
      <c r="D69" s="256"/>
      <c r="E69" s="256"/>
      <c r="F69" s="256"/>
      <c r="G69" s="282">
        <f>G49</f>
        <v>0.5</v>
      </c>
    </row>
    <row r="70" spans="4:14">
      <c r="D70" s="256"/>
      <c r="E70" s="256"/>
      <c r="F70" s="256"/>
      <c r="G70" s="256"/>
    </row>
    <row r="71" spans="4:14">
      <c r="D71" s="256"/>
      <c r="E71" s="256"/>
      <c r="F71" s="256"/>
      <c r="G71" s="256"/>
    </row>
    <row r="72" spans="4:14">
      <c r="D72" s="256"/>
      <c r="E72" s="256"/>
      <c r="F72" s="256"/>
      <c r="G72" s="256"/>
    </row>
    <row r="73" spans="4:14">
      <c r="D73" s="256"/>
      <c r="E73" s="256"/>
      <c r="F73" s="256"/>
      <c r="G73" s="256"/>
    </row>
    <row r="74" spans="4:14">
      <c r="D74" s="256"/>
      <c r="E74" s="256"/>
      <c r="F74" s="256"/>
      <c r="G74" s="256"/>
    </row>
    <row r="75" spans="4:14">
      <c r="D75" s="256"/>
      <c r="E75" s="256"/>
      <c r="F75" s="256"/>
      <c r="G75" s="256"/>
    </row>
    <row r="76" spans="4:14">
      <c r="D76" s="256"/>
      <c r="E76" s="256"/>
      <c r="F76" s="256"/>
      <c r="G76" s="256"/>
    </row>
    <row r="77" spans="4:14">
      <c r="D77" s="256"/>
      <c r="E77" s="256"/>
      <c r="F77" s="256"/>
      <c r="G77" s="256"/>
    </row>
    <row r="78" spans="4:14">
      <c r="D78" s="256"/>
      <c r="E78" s="256"/>
      <c r="F78" s="256"/>
      <c r="G78" s="256"/>
    </row>
    <row r="79" spans="4:14">
      <c r="D79" s="256"/>
      <c r="E79" s="256"/>
      <c r="F79" s="256"/>
      <c r="G79" s="256"/>
    </row>
    <row r="80" spans="4:14">
      <c r="D80" s="256"/>
      <c r="E80" s="256"/>
      <c r="F80" s="256"/>
      <c r="G80" s="256"/>
    </row>
    <row r="81" spans="4:7">
      <c r="D81" s="256"/>
      <c r="E81" s="256"/>
      <c r="F81" s="256"/>
      <c r="G81" s="256"/>
    </row>
    <row r="82" spans="4:7">
      <c r="D82" s="256"/>
      <c r="E82" s="256"/>
      <c r="F82" s="256"/>
      <c r="G82" s="256"/>
    </row>
    <row r="83" spans="4:7">
      <c r="D83" s="256"/>
      <c r="E83" s="256"/>
      <c r="F83" s="256"/>
      <c r="G83" s="256"/>
    </row>
    <row r="84" spans="4:7">
      <c r="D84" s="256"/>
      <c r="E84" s="256"/>
      <c r="F84" s="256"/>
      <c r="G84" s="256"/>
    </row>
    <row r="85" spans="4:7">
      <c r="D85" s="256"/>
      <c r="E85" s="256"/>
      <c r="F85" s="256"/>
      <c r="G85" s="256"/>
    </row>
    <row r="86" spans="4:7">
      <c r="D86" s="256"/>
      <c r="E86" s="256"/>
      <c r="F86" s="256"/>
      <c r="G86" s="256"/>
    </row>
    <row r="87" spans="4:7">
      <c r="D87" s="256"/>
      <c r="E87" s="256"/>
      <c r="F87" s="256"/>
      <c r="G87" s="256"/>
    </row>
    <row r="88" spans="4:7">
      <c r="D88" s="256"/>
      <c r="E88" s="256"/>
      <c r="F88" s="256"/>
      <c r="G88" s="256"/>
    </row>
    <row r="89" spans="4:7">
      <c r="D89" s="256"/>
      <c r="E89" s="256"/>
      <c r="F89" s="256"/>
      <c r="G89" s="256"/>
    </row>
    <row r="90" spans="4:7">
      <c r="D90" s="256"/>
      <c r="E90" s="256"/>
      <c r="F90" s="256"/>
      <c r="G90" s="256"/>
    </row>
    <row r="91" spans="4:7">
      <c r="D91" s="256"/>
      <c r="E91" s="256"/>
      <c r="F91" s="256"/>
      <c r="G91" s="256"/>
    </row>
    <row r="92" spans="4:7">
      <c r="D92" s="256"/>
      <c r="E92" s="256"/>
      <c r="F92" s="256"/>
      <c r="G92" s="256"/>
    </row>
    <row r="93" spans="4:7">
      <c r="D93" s="256"/>
      <c r="E93" s="256"/>
      <c r="F93" s="256"/>
      <c r="G93" s="25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dimension ref="A10:K53"/>
  <sheetViews>
    <sheetView showGridLines="0" showRowColHeaders="0" tabSelected="1" view="pageLayout" zoomScaleNormal="100" workbookViewId="0">
      <selection activeCell="C19" sqref="C19"/>
    </sheetView>
  </sheetViews>
  <sheetFormatPr defaultColWidth="8.7109375" defaultRowHeight="12.75"/>
  <cols>
    <col min="1" max="1" width="8.7109375" style="43" customWidth="1"/>
    <col min="2" max="4" width="8.7109375" style="43"/>
    <col min="5" max="5" width="11.7109375" style="43" customWidth="1"/>
    <col min="6" max="6" width="5.7109375" style="43" customWidth="1"/>
    <col min="7" max="8" width="8.7109375" style="43"/>
    <col min="9" max="9" width="8.7109375" style="43" customWidth="1"/>
    <col min="10" max="16384" width="8.7109375" style="43"/>
  </cols>
  <sheetData>
    <row r="10" spans="1:11">
      <c r="A10" s="39" t="s">
        <v>831</v>
      </c>
      <c r="B10" s="24"/>
      <c r="C10" s="24"/>
      <c r="D10" s="24"/>
      <c r="E10" s="24"/>
      <c r="F10" s="24"/>
      <c r="G10" s="24"/>
      <c r="H10" s="24"/>
      <c r="I10" s="24"/>
    </row>
    <row r="11" spans="1:11">
      <c r="A11" s="24"/>
      <c r="B11" s="24"/>
      <c r="C11" s="24"/>
      <c r="D11" s="24"/>
      <c r="E11" s="24"/>
      <c r="F11" s="24"/>
      <c r="G11" s="24"/>
      <c r="H11" s="24"/>
      <c r="I11" s="24"/>
    </row>
    <row r="12" spans="1:11" ht="15.75">
      <c r="A12" s="402" t="s">
        <v>4</v>
      </c>
      <c r="B12" s="402"/>
      <c r="C12" s="402"/>
      <c r="D12" s="402"/>
      <c r="E12" s="402"/>
      <c r="F12" s="402"/>
      <c r="G12" s="402"/>
      <c r="H12" s="402"/>
      <c r="I12" s="402"/>
      <c r="J12" s="402"/>
      <c r="K12" s="402"/>
    </row>
    <row r="13" spans="1:11" ht="15.75">
      <c r="A13" s="25"/>
      <c r="B13" s="26"/>
      <c r="C13" s="26"/>
      <c r="D13" s="26"/>
      <c r="E13" s="26"/>
      <c r="F13" s="26"/>
      <c r="G13" s="26"/>
      <c r="H13" s="27"/>
      <c r="I13" s="24"/>
      <c r="J13" s="28"/>
    </row>
    <row r="14" spans="1:11" ht="15.75">
      <c r="A14" s="25"/>
      <c r="B14" s="26"/>
      <c r="C14" s="26"/>
      <c r="D14" s="26"/>
      <c r="E14" s="26"/>
      <c r="F14" s="26"/>
      <c r="G14" s="26"/>
      <c r="H14" s="26"/>
      <c r="I14" s="24"/>
    </row>
    <row r="15" spans="1:11" ht="15.75">
      <c r="A15" s="25" t="s">
        <v>5</v>
      </c>
      <c r="B15" s="26"/>
      <c r="C15" s="25" t="s">
        <v>753</v>
      </c>
      <c r="D15" s="26"/>
      <c r="E15" s="26"/>
      <c r="F15" s="26"/>
      <c r="G15" s="26"/>
      <c r="H15" s="26"/>
      <c r="I15" s="24"/>
    </row>
    <row r="16" spans="1:11" ht="15.75">
      <c r="A16" s="25"/>
      <c r="B16" s="26"/>
      <c r="C16" s="26"/>
      <c r="D16" s="26"/>
      <c r="E16" s="26"/>
      <c r="F16" s="26"/>
      <c r="G16" s="26"/>
      <c r="H16" s="26"/>
      <c r="I16" s="24"/>
    </row>
    <row r="17" spans="1:9" ht="15.75">
      <c r="A17" s="25" t="s">
        <v>6</v>
      </c>
      <c r="B17" s="26"/>
      <c r="C17" s="25" t="s">
        <v>339</v>
      </c>
      <c r="D17" s="26"/>
      <c r="E17" s="26"/>
      <c r="F17" s="26"/>
      <c r="G17" s="26"/>
      <c r="H17" s="26"/>
      <c r="I17" s="24"/>
    </row>
    <row r="18" spans="1:9" ht="15.75">
      <c r="A18" s="25"/>
      <c r="B18" s="26"/>
      <c r="C18" s="26"/>
      <c r="D18" s="26"/>
      <c r="E18" s="26"/>
      <c r="F18" s="26"/>
      <c r="G18" s="26"/>
      <c r="H18" s="26"/>
      <c r="I18" s="24"/>
    </row>
    <row r="19" spans="1:9" ht="15.75">
      <c r="A19" s="25" t="s">
        <v>7</v>
      </c>
      <c r="B19" s="26"/>
      <c r="C19" s="25" t="s">
        <v>833</v>
      </c>
      <c r="D19" s="26"/>
      <c r="E19" s="26"/>
      <c r="F19" s="26"/>
      <c r="G19" s="26"/>
      <c r="H19" s="26"/>
      <c r="I19" s="24"/>
    </row>
    <row r="20" spans="1:9" ht="15.75">
      <c r="A20" s="25"/>
      <c r="B20" s="26"/>
      <c r="C20" s="25"/>
      <c r="D20" s="26"/>
      <c r="E20" s="26"/>
      <c r="F20" s="26"/>
      <c r="G20" s="26"/>
      <c r="H20" s="26"/>
      <c r="I20" s="24"/>
    </row>
    <row r="21" spans="1:9" ht="11.25" customHeight="1">
      <c r="A21" s="24"/>
      <c r="B21" s="24"/>
      <c r="C21" s="24"/>
      <c r="D21" s="24"/>
      <c r="E21" s="24"/>
      <c r="F21" s="24"/>
      <c r="G21" s="24"/>
      <c r="H21" s="24"/>
      <c r="I21" s="24"/>
    </row>
    <row r="22" spans="1:9" ht="14.25">
      <c r="A22" s="29" t="s">
        <v>829</v>
      </c>
      <c r="B22" s="29"/>
      <c r="C22" s="29"/>
      <c r="D22" s="29"/>
      <c r="E22" s="29"/>
      <c r="F22" s="29"/>
      <c r="G22" s="29"/>
      <c r="H22" s="29"/>
      <c r="I22" s="24"/>
    </row>
    <row r="23" spans="1:9" ht="14.25">
      <c r="A23" s="29"/>
      <c r="B23" s="29"/>
      <c r="C23" s="29"/>
      <c r="D23" s="29"/>
      <c r="E23" s="29"/>
      <c r="F23" s="29"/>
      <c r="G23" s="29"/>
      <c r="H23" s="29"/>
      <c r="I23" s="24"/>
    </row>
    <row r="24" spans="1:9" ht="14.25">
      <c r="A24" s="29"/>
      <c r="B24" s="29"/>
      <c r="C24" s="29"/>
      <c r="D24" s="29"/>
      <c r="E24" s="29"/>
      <c r="F24" s="29"/>
      <c r="G24" s="29"/>
      <c r="H24" s="29"/>
      <c r="I24" s="24"/>
    </row>
    <row r="25" spans="1:9" ht="11.25" customHeight="1">
      <c r="A25" s="29"/>
      <c r="B25" s="29"/>
      <c r="C25" s="29"/>
      <c r="D25" s="29"/>
      <c r="E25" s="29"/>
      <c r="F25" s="29"/>
      <c r="G25" s="29"/>
      <c r="H25" s="29"/>
      <c r="I25" s="24"/>
    </row>
    <row r="26" spans="1:9" ht="15">
      <c r="A26" s="30" t="s">
        <v>8</v>
      </c>
      <c r="B26" s="29" t="s">
        <v>507</v>
      </c>
      <c r="C26" s="29"/>
      <c r="D26" s="29"/>
      <c r="E26" s="29"/>
      <c r="F26" s="29"/>
      <c r="G26" s="29"/>
      <c r="H26" s="29"/>
      <c r="I26" s="24"/>
    </row>
    <row r="27" spans="1:9" ht="14.25">
      <c r="A27" s="29"/>
      <c r="B27" s="29" t="s">
        <v>522</v>
      </c>
      <c r="C27" s="29"/>
      <c r="D27" s="29"/>
      <c r="E27" s="29"/>
      <c r="F27" s="29"/>
      <c r="G27" s="29"/>
      <c r="H27" s="29"/>
      <c r="I27" s="24"/>
    </row>
    <row r="28" spans="1:9" ht="14.25">
      <c r="A28" s="29"/>
      <c r="B28" s="29" t="s">
        <v>506</v>
      </c>
      <c r="C28" s="29"/>
      <c r="D28" s="29"/>
      <c r="E28" s="29"/>
      <c r="F28" s="29"/>
      <c r="G28" s="29"/>
      <c r="H28" s="29"/>
      <c r="I28" s="24"/>
    </row>
    <row r="29" spans="1:9" ht="14.25">
      <c r="A29" s="29"/>
      <c r="B29" s="29" t="s">
        <v>508</v>
      </c>
      <c r="C29" s="29"/>
      <c r="D29" s="29"/>
      <c r="E29" s="29"/>
      <c r="F29" s="29"/>
      <c r="G29" s="29"/>
      <c r="H29" s="29"/>
      <c r="I29" s="24"/>
    </row>
    <row r="30" spans="1:9" ht="14.25">
      <c r="A30" s="29"/>
      <c r="B30" s="29"/>
      <c r="C30" s="29"/>
      <c r="D30" s="29"/>
      <c r="E30" s="29"/>
      <c r="F30" s="29"/>
      <c r="G30" s="29"/>
      <c r="H30" s="29"/>
      <c r="I30" s="24"/>
    </row>
    <row r="31" spans="1:9" ht="14.25">
      <c r="A31" s="30" t="s">
        <v>8</v>
      </c>
      <c r="B31" s="29" t="s">
        <v>458</v>
      </c>
      <c r="C31" s="29"/>
      <c r="D31" s="29"/>
      <c r="E31" s="29"/>
      <c r="F31" s="29"/>
      <c r="G31" s="29"/>
      <c r="H31" s="29"/>
      <c r="I31" s="24"/>
    </row>
    <row r="32" spans="1:9" ht="14.25">
      <c r="A32" s="24"/>
      <c r="B32" s="29" t="s">
        <v>459</v>
      </c>
      <c r="C32" s="29"/>
      <c r="D32" s="29"/>
      <c r="E32" s="29"/>
      <c r="F32" s="29"/>
      <c r="G32" s="29"/>
      <c r="H32" s="29"/>
      <c r="I32" s="24"/>
    </row>
    <row r="33" spans="1:9" ht="14.25">
      <c r="A33" s="29"/>
      <c r="B33" s="29"/>
      <c r="C33" s="29"/>
      <c r="D33" s="29"/>
      <c r="E33" s="29"/>
      <c r="F33" s="29"/>
      <c r="G33" s="29"/>
      <c r="H33" s="29"/>
      <c r="I33" s="24"/>
    </row>
    <row r="34" spans="1:9" ht="14.25">
      <c r="A34" s="30" t="s">
        <v>8</v>
      </c>
      <c r="B34" s="29" t="s">
        <v>420</v>
      </c>
      <c r="C34" s="29"/>
      <c r="D34" s="29"/>
      <c r="E34" s="29"/>
      <c r="F34" s="29"/>
      <c r="G34" s="29"/>
      <c r="H34" s="29"/>
      <c r="I34" s="24"/>
    </row>
    <row r="35" spans="1:9" ht="14.25">
      <c r="A35" s="29"/>
      <c r="B35" s="29" t="s">
        <v>719</v>
      </c>
      <c r="C35" s="29"/>
      <c r="D35" s="29"/>
      <c r="E35" s="29"/>
      <c r="F35" s="29"/>
      <c r="G35" s="29"/>
      <c r="H35" s="29"/>
      <c r="I35" s="24"/>
    </row>
    <row r="36" spans="1:9" ht="14.25">
      <c r="A36" s="29"/>
      <c r="B36" s="29" t="s">
        <v>721</v>
      </c>
      <c r="C36" s="29"/>
      <c r="D36" s="29"/>
      <c r="E36" s="29"/>
      <c r="F36" s="29"/>
      <c r="G36" s="29"/>
      <c r="H36" s="29"/>
      <c r="I36" s="24"/>
    </row>
    <row r="37" spans="1:9" ht="14.25">
      <c r="A37" s="29"/>
      <c r="B37" s="29" t="s">
        <v>720</v>
      </c>
      <c r="C37" s="29"/>
      <c r="D37" s="29"/>
      <c r="E37" s="29"/>
      <c r="F37" s="29"/>
      <c r="G37" s="29"/>
      <c r="H37" s="29"/>
      <c r="I37" s="24"/>
    </row>
    <row r="38" spans="1:9" ht="14.25">
      <c r="A38" s="29"/>
      <c r="B38" s="24"/>
      <c r="C38" s="29"/>
      <c r="D38" s="29"/>
      <c r="E38" s="29"/>
      <c r="F38" s="29"/>
      <c r="G38" s="29"/>
      <c r="H38" s="29"/>
      <c r="I38" s="24"/>
    </row>
    <row r="39" spans="1:9" ht="14.25">
      <c r="A39" s="30" t="s">
        <v>8</v>
      </c>
      <c r="B39" s="29" t="s">
        <v>343</v>
      </c>
      <c r="C39" s="29"/>
      <c r="D39" s="29"/>
      <c r="E39" s="29"/>
      <c r="F39" s="29"/>
      <c r="G39" s="29"/>
      <c r="H39" s="29"/>
      <c r="I39" s="24"/>
    </row>
    <row r="40" spans="1:9" ht="14.25">
      <c r="A40" s="29"/>
      <c r="B40" s="29" t="s">
        <v>345</v>
      </c>
      <c r="C40" s="29"/>
      <c r="D40" s="29"/>
      <c r="E40" s="29"/>
      <c r="F40" s="29"/>
      <c r="G40" s="29"/>
      <c r="H40" s="29"/>
      <c r="I40" s="24"/>
    </row>
    <row r="41" spans="1:9" ht="14.25">
      <c r="A41" s="29"/>
      <c r="B41" s="29" t="s">
        <v>344</v>
      </c>
      <c r="C41" s="29"/>
      <c r="D41" s="29"/>
      <c r="E41" s="29"/>
      <c r="F41" s="29"/>
      <c r="G41" s="29"/>
      <c r="H41" s="29"/>
      <c r="I41" s="24"/>
    </row>
    <row r="42" spans="1:9" ht="14.25">
      <c r="A42" s="29"/>
      <c r="B42" s="29"/>
      <c r="C42" s="29"/>
      <c r="D42" s="29"/>
      <c r="E42" s="29"/>
      <c r="F42" s="29"/>
      <c r="G42" s="29"/>
      <c r="H42" s="29"/>
      <c r="I42" s="24"/>
    </row>
    <row r="43" spans="1:9" ht="14.25">
      <c r="A43" s="30" t="s">
        <v>8</v>
      </c>
      <c r="B43" s="29" t="s">
        <v>479</v>
      </c>
      <c r="C43" s="29"/>
      <c r="D43" s="29"/>
      <c r="E43" s="29"/>
      <c r="F43" s="29"/>
      <c r="G43" s="29"/>
      <c r="H43" s="29"/>
      <c r="I43" s="24"/>
    </row>
    <row r="44" spans="1:9" ht="14.25">
      <c r="A44" s="29"/>
      <c r="B44" s="29" t="s">
        <v>346</v>
      </c>
      <c r="C44" s="29"/>
      <c r="D44" s="29"/>
      <c r="E44" s="29"/>
      <c r="F44" s="29"/>
      <c r="G44" s="29"/>
      <c r="H44" s="29"/>
      <c r="I44" s="24"/>
    </row>
    <row r="45" spans="1:9" ht="14.25">
      <c r="A45" s="30" t="s">
        <v>310</v>
      </c>
      <c r="B45" s="29" t="s">
        <v>310</v>
      </c>
      <c r="C45" s="29"/>
      <c r="D45" s="29"/>
      <c r="E45" s="29"/>
      <c r="F45" s="29"/>
      <c r="G45" s="29"/>
      <c r="H45" s="29"/>
      <c r="I45" s="24"/>
    </row>
    <row r="46" spans="1:9" ht="14.25">
      <c r="A46" s="30" t="s">
        <v>8</v>
      </c>
      <c r="B46" s="29" t="s">
        <v>767</v>
      </c>
      <c r="C46" s="29"/>
      <c r="D46" s="29"/>
      <c r="E46" s="29"/>
      <c r="F46" s="29"/>
      <c r="G46" s="29"/>
      <c r="H46" s="29"/>
      <c r="I46" s="24"/>
    </row>
    <row r="47" spans="1:9" ht="15">
      <c r="A47" s="29"/>
      <c r="B47" s="29" t="s">
        <v>832</v>
      </c>
      <c r="C47" s="29"/>
      <c r="D47" s="29"/>
      <c r="E47" s="29"/>
      <c r="F47" s="29"/>
      <c r="G47" s="29"/>
      <c r="H47" s="29"/>
      <c r="I47" s="24"/>
    </row>
    <row r="48" spans="1:9" ht="14.25">
      <c r="B48" s="29" t="s">
        <v>768</v>
      </c>
      <c r="F48" s="31"/>
    </row>
    <row r="49" spans="3:3" ht="15" customHeight="1"/>
    <row r="50" spans="3:3" ht="14.25">
      <c r="C50" s="29"/>
    </row>
    <row r="51" spans="3:3" ht="15" customHeight="1"/>
    <row r="52" spans="3:3" ht="15" customHeight="1"/>
    <row r="53" spans="3:3" ht="15" customHeight="1"/>
  </sheetData>
  <mergeCells count="1">
    <mergeCell ref="A12:K12"/>
  </mergeCells>
  <printOptions horizontalCentered="1" gridLinesSet="0"/>
  <pageMargins left="0.5" right="0.5" top="0.5" bottom="0" header="0" footer="0.5"/>
  <pageSetup fitToWidth="2" fitToHeight="0" orientation="portrait" r:id="rId1"/>
  <headerFooter alignWithMargins="0">
    <oddFooter xml:space="preserve">&amp;REFO00210_01-01-2025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dimension ref="A1:T52"/>
  <sheetViews>
    <sheetView showGridLines="0" view="pageLayout" zoomScaleNormal="100" workbookViewId="0">
      <selection activeCell="H2" sqref="H2"/>
    </sheetView>
  </sheetViews>
  <sheetFormatPr defaultColWidth="8.7109375" defaultRowHeight="12.75"/>
  <cols>
    <col min="1" max="1" width="8.7109375" style="41" customWidth="1"/>
    <col min="2" max="4" width="8.7109375" style="41"/>
    <col min="5" max="5" width="11.7109375" style="41" customWidth="1"/>
    <col min="6" max="6" width="5.7109375" style="41" customWidth="1"/>
    <col min="7" max="8" width="8.7109375" style="41"/>
    <col min="9" max="9" width="8.7109375" style="41" customWidth="1"/>
    <col min="10" max="16384" width="8.7109375" style="41"/>
  </cols>
  <sheetData>
    <row r="1" spans="1:11" ht="15" customHeight="1">
      <c r="A1" s="403" t="s">
        <v>9</v>
      </c>
      <c r="B1" s="403"/>
      <c r="C1" s="403"/>
      <c r="D1" s="403"/>
      <c r="E1" s="403"/>
      <c r="F1" s="403"/>
      <c r="G1" s="403"/>
      <c r="H1" s="403"/>
      <c r="I1" s="403"/>
      <c r="J1" s="403"/>
      <c r="K1" s="403"/>
    </row>
    <row r="2" spans="1:11" ht="15">
      <c r="A2" s="75"/>
      <c r="B2" s="75"/>
      <c r="C2" s="75"/>
      <c r="D2" s="75"/>
      <c r="E2" s="75"/>
      <c r="F2" s="75"/>
      <c r="G2" s="75"/>
      <c r="H2" s="75"/>
      <c r="I2" s="75"/>
      <c r="J2" s="75"/>
      <c r="K2" s="75"/>
    </row>
    <row r="3" spans="1:11" ht="14.25">
      <c r="A3" s="38" t="s">
        <v>463</v>
      </c>
      <c r="B3"/>
      <c r="C3" s="2"/>
      <c r="D3" s="2"/>
      <c r="E3" s="2"/>
      <c r="F3" s="2"/>
      <c r="G3" s="2"/>
      <c r="H3" s="2"/>
      <c r="I3"/>
    </row>
    <row r="4" spans="1:11" ht="14.25">
      <c r="A4" s="1"/>
      <c r="B4"/>
      <c r="C4" s="2"/>
      <c r="D4" s="2"/>
      <c r="E4" s="2"/>
      <c r="F4" s="2"/>
      <c r="G4" s="2"/>
      <c r="H4" s="2"/>
      <c r="I4"/>
    </row>
    <row r="5" spans="1:11" ht="14.25">
      <c r="A5" s="1"/>
      <c r="B5" s="1"/>
      <c r="C5" s="1"/>
      <c r="D5" s="1"/>
      <c r="E5" s="1"/>
      <c r="F5" s="14"/>
      <c r="G5" s="1"/>
      <c r="H5" s="1"/>
      <c r="I5" s="13" t="s">
        <v>419</v>
      </c>
    </row>
    <row r="6" spans="1:11" ht="14.25">
      <c r="A6"/>
      <c r="B6" s="3" t="s">
        <v>431</v>
      </c>
      <c r="C6" s="4" t="s">
        <v>334</v>
      </c>
      <c r="D6" s="1"/>
      <c r="E6" s="1"/>
      <c r="F6" s="1"/>
      <c r="G6" s="1"/>
      <c r="H6" s="1"/>
      <c r="I6" s="65" t="s">
        <v>483</v>
      </c>
    </row>
    <row r="7" spans="1:11" ht="14.25">
      <c r="A7"/>
      <c r="B7" s="1"/>
      <c r="C7" s="1"/>
      <c r="D7" s="1"/>
      <c r="E7" s="1"/>
      <c r="F7" s="1"/>
      <c r="G7" s="1"/>
      <c r="H7" s="1"/>
      <c r="I7"/>
    </row>
    <row r="8" spans="1:11" ht="14.25">
      <c r="A8"/>
      <c r="B8" s="3" t="s">
        <v>431</v>
      </c>
      <c r="C8" s="4" t="s">
        <v>444</v>
      </c>
      <c r="D8" s="1"/>
      <c r="E8" s="1"/>
      <c r="F8" s="1"/>
      <c r="G8" s="1"/>
      <c r="H8" s="1"/>
      <c r="I8" s="65" t="s">
        <v>484</v>
      </c>
    </row>
    <row r="9" spans="1:11" ht="14.25">
      <c r="A9"/>
      <c r="B9" s="1"/>
      <c r="C9" s="1"/>
      <c r="D9" s="1"/>
      <c r="E9" s="1"/>
      <c r="F9" s="1"/>
      <c r="G9" s="1"/>
      <c r="H9" s="1"/>
      <c r="I9"/>
    </row>
    <row r="10" spans="1:11" ht="14.25">
      <c r="A10"/>
      <c r="B10" s="3" t="s">
        <v>431</v>
      </c>
      <c r="C10" s="4" t="s">
        <v>347</v>
      </c>
      <c r="D10" s="1"/>
      <c r="E10" s="1"/>
      <c r="F10" s="1"/>
      <c r="G10" s="1"/>
      <c r="H10" s="1"/>
      <c r="I10">
        <v>13</v>
      </c>
    </row>
    <row r="11" spans="1:11" ht="14.25">
      <c r="A11"/>
      <c r="B11" s="3"/>
      <c r="C11" s="4"/>
      <c r="D11" s="1"/>
      <c r="E11" s="1"/>
      <c r="F11" s="1"/>
      <c r="G11" s="1"/>
      <c r="H11" s="1"/>
      <c r="I11"/>
    </row>
    <row r="12" spans="1:11" ht="14.25">
      <c r="A12"/>
      <c r="B12" s="3" t="s">
        <v>431</v>
      </c>
      <c r="C12" s="4" t="s">
        <v>485</v>
      </c>
      <c r="D12" s="1"/>
      <c r="E12" s="1"/>
      <c r="F12" s="1"/>
      <c r="G12" s="1"/>
      <c r="H12" s="1"/>
      <c r="I12">
        <v>14</v>
      </c>
    </row>
    <row r="13" spans="1:11" ht="14.25">
      <c r="A13"/>
      <c r="B13" s="1"/>
      <c r="C13" s="1"/>
      <c r="D13" s="1"/>
      <c r="E13" s="1"/>
      <c r="F13" s="1"/>
      <c r="G13" s="1"/>
      <c r="H13" s="1"/>
      <c r="I13"/>
    </row>
    <row r="14" spans="1:11" ht="14.25">
      <c r="A14"/>
      <c r="B14" s="3" t="s">
        <v>431</v>
      </c>
      <c r="C14" s="4" t="s">
        <v>335</v>
      </c>
      <c r="D14" s="1"/>
      <c r="E14" s="1"/>
      <c r="F14" s="1"/>
      <c r="G14" s="1"/>
      <c r="H14" s="1"/>
      <c r="I14">
        <v>15</v>
      </c>
    </row>
    <row r="15" spans="1:11" ht="14.25">
      <c r="A15"/>
      <c r="B15" s="1"/>
      <c r="C15" s="1"/>
      <c r="D15" s="1"/>
      <c r="E15" s="1"/>
      <c r="F15" s="1"/>
      <c r="G15" s="1"/>
      <c r="H15" s="1"/>
      <c r="I15"/>
    </row>
    <row r="16" spans="1:11" ht="14.25">
      <c r="A16"/>
      <c r="B16" s="3" t="s">
        <v>431</v>
      </c>
      <c r="C16" s="4" t="s">
        <v>336</v>
      </c>
      <c r="D16" s="1"/>
      <c r="E16" s="1"/>
      <c r="F16" s="1"/>
      <c r="G16" s="1"/>
      <c r="H16" s="1"/>
      <c r="I16">
        <v>16</v>
      </c>
    </row>
    <row r="17" spans="1:9" ht="14.25">
      <c r="A17"/>
      <c r="B17" s="1"/>
      <c r="C17" s="1"/>
      <c r="D17" s="1"/>
      <c r="E17" s="1"/>
      <c r="F17" s="1"/>
      <c r="G17" s="1"/>
      <c r="H17" s="1"/>
      <c r="I17"/>
    </row>
    <row r="18" spans="1:9" ht="14.25">
      <c r="A18"/>
      <c r="B18" s="3" t="s">
        <v>431</v>
      </c>
      <c r="C18" s="4" t="s">
        <v>340</v>
      </c>
      <c r="D18" s="1"/>
      <c r="E18" s="1"/>
      <c r="F18" s="1"/>
      <c r="G18" s="1"/>
      <c r="H18" s="1"/>
      <c r="I18">
        <v>17</v>
      </c>
    </row>
    <row r="19" spans="1:9" ht="14.25">
      <c r="A19"/>
      <c r="B19" s="1"/>
      <c r="C19" s="1"/>
      <c r="D19" s="1"/>
      <c r="E19" s="1"/>
      <c r="F19" s="1"/>
      <c r="G19" s="1"/>
      <c r="H19" s="1"/>
      <c r="I19"/>
    </row>
    <row r="20" spans="1:9" ht="14.25">
      <c r="A20"/>
      <c r="B20" s="3" t="s">
        <v>431</v>
      </c>
      <c r="C20" s="4" t="s">
        <v>337</v>
      </c>
      <c r="D20" s="1"/>
      <c r="E20" s="1"/>
      <c r="F20" s="1"/>
      <c r="G20" s="1"/>
      <c r="H20" s="1"/>
      <c r="I20">
        <v>18</v>
      </c>
    </row>
    <row r="21" spans="1:9" ht="14.25">
      <c r="A21"/>
      <c r="B21" s="1"/>
      <c r="C21" s="1"/>
      <c r="D21" s="1"/>
      <c r="E21" s="1"/>
      <c r="F21" s="1"/>
      <c r="G21" s="1"/>
      <c r="H21" s="1"/>
      <c r="I21"/>
    </row>
    <row r="22" spans="1:9" ht="14.25">
      <c r="A22"/>
      <c r="B22" s="3" t="s">
        <v>431</v>
      </c>
      <c r="C22" s="4" t="s">
        <v>500</v>
      </c>
      <c r="D22" s="1"/>
      <c r="E22" s="1"/>
      <c r="F22" s="1"/>
      <c r="G22" s="1"/>
      <c r="H22" s="1"/>
      <c r="I22">
        <v>19</v>
      </c>
    </row>
    <row r="23" spans="1:9" ht="14.25">
      <c r="A23"/>
      <c r="B23" s="1"/>
      <c r="C23" s="4" t="s">
        <v>482</v>
      </c>
      <c r="D23" s="1"/>
      <c r="E23" s="1"/>
      <c r="F23" s="1"/>
      <c r="G23" s="1"/>
      <c r="H23" s="1"/>
      <c r="I23"/>
    </row>
    <row r="24" spans="1:9" ht="14.25">
      <c r="A24"/>
      <c r="B24" s="3"/>
      <c r="C24" s="4" t="s">
        <v>499</v>
      </c>
      <c r="D24" s="1"/>
      <c r="E24" s="1"/>
      <c r="F24" s="1"/>
      <c r="G24" s="1"/>
      <c r="H24" s="1"/>
      <c r="I24"/>
    </row>
    <row r="25" spans="1:9" ht="14.25">
      <c r="A25"/>
      <c r="B25" s="1"/>
      <c r="C25" s="1"/>
      <c r="D25" s="1"/>
      <c r="E25" s="1"/>
      <c r="F25" s="1"/>
      <c r="G25" s="1"/>
      <c r="H25" s="1"/>
      <c r="I25"/>
    </row>
    <row r="26" spans="1:9" ht="14.25">
      <c r="A26"/>
      <c r="B26" s="3" t="s">
        <v>431</v>
      </c>
      <c r="C26" s="4" t="s">
        <v>341</v>
      </c>
      <c r="D26" s="1"/>
      <c r="E26" s="1"/>
      <c r="F26" s="1"/>
      <c r="G26" s="1"/>
      <c r="H26" s="1"/>
      <c r="I26">
        <v>20</v>
      </c>
    </row>
    <row r="27" spans="1:9" ht="14.25">
      <c r="A27"/>
      <c r="B27" s="3"/>
      <c r="C27" s="4"/>
      <c r="D27" s="1"/>
      <c r="E27" s="1"/>
      <c r="F27" s="1"/>
      <c r="G27" s="1"/>
      <c r="H27" s="1"/>
      <c r="I27"/>
    </row>
    <row r="28" spans="1:9" ht="14.25">
      <c r="B28" s="3" t="s">
        <v>431</v>
      </c>
      <c r="C28" s="4" t="s">
        <v>436</v>
      </c>
      <c r="D28" s="1"/>
      <c r="E28" s="1"/>
      <c r="F28" s="1"/>
      <c r="G28" s="1"/>
      <c r="H28" s="1"/>
      <c r="I28">
        <v>21</v>
      </c>
    </row>
    <row r="30" spans="1:9" ht="14.25">
      <c r="A30"/>
      <c r="B30" s="3" t="s">
        <v>431</v>
      </c>
      <c r="C30" s="37" t="s">
        <v>509</v>
      </c>
      <c r="D30" s="1"/>
      <c r="E30" s="1"/>
      <c r="F30" s="1"/>
      <c r="G30" s="1"/>
      <c r="H30" s="1"/>
      <c r="I30">
        <v>22</v>
      </c>
    </row>
    <row r="31" spans="1:9" ht="14.25">
      <c r="A31"/>
      <c r="H31" s="1"/>
      <c r="I31"/>
    </row>
    <row r="32" spans="1:9" ht="14.25">
      <c r="A32"/>
      <c r="B32" s="3"/>
      <c r="C32" s="37"/>
      <c r="D32" s="1"/>
      <c r="E32" s="1"/>
      <c r="F32" s="1"/>
      <c r="G32" s="1"/>
      <c r="H32" s="1"/>
      <c r="I32"/>
    </row>
    <row r="33" spans="1:20" ht="14.25">
      <c r="A33"/>
      <c r="H33" s="1"/>
      <c r="I33"/>
    </row>
    <row r="34" spans="1:20" ht="15">
      <c r="A34" s="75"/>
      <c r="B34" s="3"/>
      <c r="C34" s="4"/>
      <c r="D34" s="1"/>
      <c r="E34" s="1"/>
      <c r="F34" s="1"/>
      <c r="G34" s="1"/>
      <c r="H34" s="1"/>
      <c r="I34"/>
      <c r="K34" s="75"/>
    </row>
    <row r="35" spans="1:20" ht="15">
      <c r="A35" s="75"/>
      <c r="B35" s="75"/>
      <c r="C35" s="75"/>
      <c r="D35" s="75"/>
      <c r="E35" s="75"/>
      <c r="F35" s="75"/>
      <c r="G35" s="75"/>
      <c r="H35" s="75"/>
      <c r="I35" s="75"/>
      <c r="J35" s="75"/>
      <c r="K35" s="75"/>
    </row>
    <row r="36" spans="1:20" ht="14.25">
      <c r="A36" s="5" t="s">
        <v>8</v>
      </c>
      <c r="B36" s="1" t="s">
        <v>338</v>
      </c>
      <c r="C36" s="1"/>
      <c r="D36" s="1"/>
      <c r="E36" s="1"/>
      <c r="F36" s="1"/>
      <c r="G36" s="1"/>
      <c r="H36" s="1"/>
      <c r="I36"/>
      <c r="N36" s="9"/>
      <c r="O36" s="6"/>
      <c r="P36" s="6"/>
      <c r="Q36"/>
      <c r="R36" s="9"/>
      <c r="S36" s="6"/>
      <c r="T36" s="6"/>
    </row>
    <row r="37" spans="1:20">
      <c r="A37"/>
      <c r="B37"/>
      <c r="C37"/>
      <c r="D37"/>
      <c r="E37"/>
      <c r="F37"/>
      <c r="G37"/>
      <c r="H37"/>
      <c r="I37"/>
      <c r="N37" s="6"/>
      <c r="O37" s="6"/>
      <c r="P37" s="6"/>
      <c r="Q37"/>
      <c r="R37" s="6"/>
      <c r="S37" s="6"/>
      <c r="T37" s="6"/>
    </row>
    <row r="38" spans="1:20">
      <c r="A38"/>
      <c r="B38" s="12" t="s">
        <v>10</v>
      </c>
      <c r="C38" s="44"/>
      <c r="D38" s="44"/>
      <c r="E38" s="44"/>
      <c r="F38" s="11" t="s">
        <v>11</v>
      </c>
      <c r="G38" s="44"/>
      <c r="H38" s="44"/>
      <c r="I38" s="7"/>
      <c r="J38" s="45"/>
      <c r="N38" s="46"/>
      <c r="O38" s="6"/>
      <c r="P38" s="6"/>
      <c r="Q38" s="6"/>
      <c r="R38" s="6"/>
      <c r="S38" s="6"/>
      <c r="T38" s="6"/>
    </row>
    <row r="39" spans="1:20">
      <c r="A39"/>
      <c r="B39" s="47"/>
      <c r="I39"/>
      <c r="J39" s="48"/>
      <c r="N39" s="6"/>
      <c r="O39" s="6"/>
      <c r="P39" s="6"/>
      <c r="Q39" s="6"/>
      <c r="R39" s="6"/>
      <c r="S39" s="6"/>
      <c r="T39" s="6"/>
    </row>
    <row r="40" spans="1:20">
      <c r="A40"/>
      <c r="B40" s="47" t="s">
        <v>12</v>
      </c>
      <c r="F40" s="41" t="s">
        <v>13</v>
      </c>
      <c r="I40"/>
      <c r="J40" s="48"/>
      <c r="N40" s="10"/>
      <c r="O40" s="6"/>
      <c r="P40" s="6"/>
      <c r="Q40" s="6"/>
      <c r="R40" s="6"/>
      <c r="S40" s="6"/>
      <c r="T40" s="6"/>
    </row>
    <row r="41" spans="1:20">
      <c r="A41"/>
      <c r="B41" s="47"/>
      <c r="I41"/>
      <c r="J41" s="48"/>
      <c r="N41" s="6"/>
      <c r="O41" s="6"/>
      <c r="P41" s="6"/>
      <c r="Q41" s="6"/>
      <c r="R41" s="6"/>
      <c r="S41" s="6"/>
      <c r="T41" s="6"/>
    </row>
    <row r="42" spans="1:20">
      <c r="A42"/>
      <c r="B42" s="47" t="s">
        <v>14</v>
      </c>
      <c r="F42" s="41" t="s">
        <v>430</v>
      </c>
      <c r="I42"/>
      <c r="J42" s="48"/>
      <c r="N42" s="6"/>
      <c r="O42" s="6"/>
      <c r="P42" s="6"/>
      <c r="Q42" s="6"/>
      <c r="R42" s="6"/>
      <c r="S42" s="6"/>
      <c r="T42" s="6"/>
    </row>
    <row r="43" spans="1:20">
      <c r="A43"/>
      <c r="B43" s="47"/>
      <c r="I43"/>
      <c r="J43" s="48"/>
      <c r="N43" s="6"/>
      <c r="O43" s="6"/>
      <c r="P43" s="6"/>
      <c r="Q43" s="6"/>
      <c r="R43" s="6"/>
      <c r="S43" s="6"/>
      <c r="T43" s="6"/>
    </row>
    <row r="44" spans="1:20">
      <c r="A44"/>
      <c r="B44" s="47" t="s">
        <v>15</v>
      </c>
      <c r="F44" s="41" t="s">
        <v>432</v>
      </c>
      <c r="I44"/>
      <c r="J44" s="48"/>
      <c r="N44" s="6"/>
      <c r="O44" s="6"/>
      <c r="P44" s="6"/>
      <c r="Q44" s="6"/>
      <c r="R44" s="6"/>
      <c r="S44" s="6"/>
      <c r="T44" s="6"/>
    </row>
    <row r="45" spans="1:20">
      <c r="A45"/>
      <c r="B45" s="47"/>
      <c r="F45" s="41" t="s">
        <v>433</v>
      </c>
      <c r="I45"/>
      <c r="J45" s="48"/>
      <c r="N45" s="6"/>
      <c r="O45" s="6"/>
      <c r="P45" s="6"/>
      <c r="Q45" s="6"/>
      <c r="R45" s="6"/>
      <c r="S45" s="6"/>
      <c r="T45" s="6"/>
    </row>
    <row r="46" spans="1:20">
      <c r="A46"/>
      <c r="B46" s="47"/>
      <c r="F46" s="49">
        <v>99</v>
      </c>
      <c r="I46"/>
      <c r="J46" s="48"/>
      <c r="N46" s="6"/>
      <c r="O46" s="6"/>
      <c r="P46" s="6"/>
      <c r="Q46" s="6"/>
      <c r="R46" s="6"/>
      <c r="S46" s="6"/>
      <c r="T46" s="6"/>
    </row>
    <row r="47" spans="1:20">
      <c r="B47" s="47"/>
      <c r="I47"/>
      <c r="J47" s="48"/>
      <c r="N47" s="6"/>
      <c r="O47" s="6"/>
      <c r="P47" s="6"/>
      <c r="Q47" s="6"/>
      <c r="R47" s="6"/>
      <c r="S47" s="6"/>
      <c r="T47" s="6"/>
    </row>
    <row r="48" spans="1:20">
      <c r="B48" s="47" t="s">
        <v>16</v>
      </c>
      <c r="F48" s="41" t="s">
        <v>498</v>
      </c>
      <c r="I48"/>
      <c r="J48" s="48"/>
      <c r="N48" s="6"/>
      <c r="O48" s="6"/>
      <c r="P48" s="6"/>
      <c r="Q48" s="6"/>
      <c r="R48" s="6"/>
      <c r="S48" s="6"/>
      <c r="T48" s="6"/>
    </row>
    <row r="49" spans="1:10">
      <c r="B49" s="50"/>
      <c r="C49" s="51"/>
      <c r="D49" s="51"/>
      <c r="E49" s="51"/>
      <c r="F49" s="51" t="s">
        <v>511</v>
      </c>
      <c r="G49" s="51"/>
      <c r="H49" s="51"/>
      <c r="I49" s="51"/>
      <c r="J49" s="52"/>
    </row>
    <row r="51" spans="1:10">
      <c r="A51" s="8"/>
      <c r="G51" s="210"/>
      <c r="I51"/>
      <c r="J51" s="49"/>
    </row>
    <row r="52" spans="1:10">
      <c r="A52" s="8"/>
    </row>
  </sheetData>
  <mergeCells count="1">
    <mergeCell ref="A1:K1"/>
  </mergeCells>
  <printOptions horizontalCentered="1" gridLinesSet="0"/>
  <pageMargins left="0.5" right="0.5" top="0.5" bottom="0" header="0" footer="0.5"/>
  <pageSetup fitToHeight="0" orientation="portrait" r:id="rId1"/>
  <headerFooter alignWithMargins="0">
    <oddFooter>&amp;REFO00210_01-01-2025</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O680"/>
  <sheetViews>
    <sheetView view="pageBreakPreview" zoomScaleNormal="100" zoomScaleSheetLayoutView="100" workbookViewId="0"/>
  </sheetViews>
  <sheetFormatPr defaultColWidth="9.140625" defaultRowHeight="12.75"/>
  <cols>
    <col min="1" max="1" width="11.28515625" style="17" customWidth="1"/>
    <col min="2" max="2" width="12.7109375" style="17" customWidth="1"/>
    <col min="3" max="3" width="45.7109375" style="17" customWidth="1"/>
    <col min="4" max="4" width="3.7109375" style="17" customWidth="1"/>
    <col min="5" max="5" width="24.28515625" style="17" customWidth="1"/>
    <col min="6" max="16384" width="9.140625" style="17"/>
  </cols>
  <sheetData>
    <row r="1" spans="1:7" ht="18.75">
      <c r="A1" s="15" t="s">
        <v>821</v>
      </c>
      <c r="B1" s="16"/>
      <c r="C1" s="16"/>
      <c r="D1" s="16"/>
      <c r="E1" s="16"/>
    </row>
    <row r="2" spans="1:7" ht="18.75">
      <c r="A2" s="15" t="s">
        <v>822</v>
      </c>
      <c r="B2" s="16"/>
      <c r="C2" s="16"/>
      <c r="D2" s="16"/>
      <c r="E2" s="16"/>
    </row>
    <row r="4" spans="1:7" ht="15.75">
      <c r="A4" s="18"/>
      <c r="B4" s="18" t="s">
        <v>17</v>
      </c>
      <c r="C4" s="18"/>
      <c r="D4" s="19" t="s">
        <v>18</v>
      </c>
      <c r="E4" s="19" t="s">
        <v>19</v>
      </c>
    </row>
    <row r="5" spans="1:7" s="40" customFormat="1" ht="15.75">
      <c r="A5" s="18"/>
      <c r="B5" s="18"/>
      <c r="C5" s="17"/>
      <c r="D5" s="18"/>
      <c r="E5" s="53" t="s">
        <v>20</v>
      </c>
      <c r="F5" s="63"/>
    </row>
    <row r="6" spans="1:7" ht="18">
      <c r="B6" s="20"/>
      <c r="C6" s="36" t="s">
        <v>21</v>
      </c>
      <c r="D6" s="54"/>
      <c r="E6" s="54"/>
    </row>
    <row r="7" spans="1:7">
      <c r="A7" s="76" t="s">
        <v>22</v>
      </c>
      <c r="B7" s="76"/>
      <c r="C7" s="76"/>
      <c r="D7" s="76">
        <v>9</v>
      </c>
      <c r="E7" s="76">
        <v>300</v>
      </c>
    </row>
    <row r="8" spans="1:7">
      <c r="A8" s="55" t="s">
        <v>311</v>
      </c>
      <c r="B8" s="55"/>
      <c r="C8" s="55"/>
      <c r="D8" s="55">
        <v>22</v>
      </c>
      <c r="E8" s="55">
        <v>607</v>
      </c>
      <c r="G8" s="64"/>
    </row>
    <row r="9" spans="1:7">
      <c r="A9" s="76" t="s">
        <v>23</v>
      </c>
      <c r="B9" s="76"/>
      <c r="C9" s="76"/>
      <c r="D9" s="76">
        <v>12</v>
      </c>
      <c r="E9" s="76">
        <v>534</v>
      </c>
    </row>
    <row r="10" spans="1:7">
      <c r="A10" s="55" t="s">
        <v>350</v>
      </c>
      <c r="B10" s="55"/>
      <c r="C10" s="55"/>
      <c r="D10" s="55"/>
      <c r="E10" s="55"/>
    </row>
    <row r="11" spans="1:7">
      <c r="A11" s="76" t="s">
        <v>24</v>
      </c>
      <c r="B11" s="76"/>
      <c r="C11" s="76"/>
      <c r="D11" s="76">
        <v>2</v>
      </c>
      <c r="E11" s="76">
        <v>302</v>
      </c>
    </row>
    <row r="12" spans="1:7">
      <c r="A12" s="55" t="s">
        <v>25</v>
      </c>
      <c r="B12" s="55"/>
      <c r="C12" s="55"/>
      <c r="D12" s="55">
        <v>17</v>
      </c>
      <c r="E12" s="55">
        <v>303</v>
      </c>
    </row>
    <row r="13" spans="1:7">
      <c r="A13" s="76" t="s">
        <v>26</v>
      </c>
      <c r="B13" s="76"/>
      <c r="C13" s="76"/>
      <c r="D13" s="76">
        <v>3</v>
      </c>
      <c r="E13" s="76">
        <v>304</v>
      </c>
    </row>
    <row r="14" spans="1:7">
      <c r="A14" s="55" t="s">
        <v>27</v>
      </c>
      <c r="B14" s="55"/>
      <c r="C14" s="55"/>
      <c r="D14" s="55">
        <v>3</v>
      </c>
      <c r="E14" s="55">
        <v>305</v>
      </c>
    </row>
    <row r="15" spans="1:7">
      <c r="A15" s="76" t="s">
        <v>348</v>
      </c>
      <c r="B15" s="76"/>
      <c r="C15" s="76"/>
      <c r="D15" s="76">
        <v>21</v>
      </c>
      <c r="E15" s="76">
        <v>619</v>
      </c>
    </row>
    <row r="16" spans="1:7">
      <c r="A16" s="55" t="s">
        <v>28</v>
      </c>
      <c r="B16" s="55"/>
      <c r="C16" s="55"/>
      <c r="D16" s="55">
        <v>2</v>
      </c>
      <c r="E16" s="55">
        <v>414</v>
      </c>
    </row>
    <row r="17" spans="1:5">
      <c r="A17" s="76" t="s">
        <v>349</v>
      </c>
      <c r="B17" s="76"/>
      <c r="C17" s="76"/>
      <c r="D17" s="76" t="s">
        <v>310</v>
      </c>
      <c r="E17" s="76" t="s">
        <v>310</v>
      </c>
    </row>
    <row r="18" spans="1:5">
      <c r="A18" s="55" t="s">
        <v>312</v>
      </c>
      <c r="B18" s="55"/>
      <c r="C18" s="55"/>
      <c r="D18" s="55">
        <v>4</v>
      </c>
      <c r="E18" s="55">
        <v>307</v>
      </c>
    </row>
    <row r="19" spans="1:5">
      <c r="A19" s="76" t="s">
        <v>313</v>
      </c>
      <c r="B19" s="76"/>
      <c r="C19" s="76"/>
      <c r="D19" s="76">
        <v>68</v>
      </c>
      <c r="E19" s="76">
        <v>680</v>
      </c>
    </row>
    <row r="20" spans="1:5">
      <c r="A20" s="55" t="s">
        <v>314</v>
      </c>
      <c r="B20" s="55"/>
      <c r="C20" s="55"/>
      <c r="D20" s="55">
        <v>13</v>
      </c>
      <c r="E20" s="55">
        <v>553</v>
      </c>
    </row>
    <row r="21" spans="1:5">
      <c r="A21" s="76" t="s">
        <v>315</v>
      </c>
      <c r="B21" s="76"/>
      <c r="C21" s="76"/>
      <c r="D21" s="76">
        <v>31</v>
      </c>
      <c r="E21" s="76">
        <v>573</v>
      </c>
    </row>
    <row r="22" spans="1:5">
      <c r="A22" s="55" t="s">
        <v>316</v>
      </c>
      <c r="B22" s="55"/>
      <c r="C22" s="55"/>
      <c r="D22" s="55">
        <v>5</v>
      </c>
      <c r="E22" s="55">
        <v>584</v>
      </c>
    </row>
    <row r="23" spans="1:5">
      <c r="A23" s="76" t="s">
        <v>29</v>
      </c>
      <c r="B23" s="76"/>
      <c r="C23" s="76"/>
      <c r="D23" s="76">
        <v>13</v>
      </c>
      <c r="E23" s="76">
        <v>317</v>
      </c>
    </row>
    <row r="24" spans="1:5">
      <c r="A24" s="55" t="s">
        <v>30</v>
      </c>
      <c r="B24" s="55"/>
      <c r="C24" s="55"/>
      <c r="D24" s="55">
        <v>57</v>
      </c>
      <c r="E24" s="55">
        <v>318</v>
      </c>
    </row>
    <row r="25" spans="1:5">
      <c r="A25" s="76" t="s">
        <v>31</v>
      </c>
      <c r="B25" s="76"/>
      <c r="C25" s="76"/>
      <c r="D25" s="76">
        <v>11</v>
      </c>
      <c r="E25" s="76">
        <v>565</v>
      </c>
    </row>
    <row r="26" spans="1:5">
      <c r="A26" s="55" t="s">
        <v>32</v>
      </c>
      <c r="B26" s="55"/>
      <c r="C26" s="55"/>
      <c r="D26" s="55">
        <v>21</v>
      </c>
      <c r="E26" s="55">
        <v>301</v>
      </c>
    </row>
    <row r="27" spans="1:5">
      <c r="A27" s="76" t="s">
        <v>33</v>
      </c>
      <c r="B27" s="76"/>
      <c r="C27" s="76"/>
      <c r="D27" s="76">
        <v>6</v>
      </c>
      <c r="E27" s="76">
        <v>341</v>
      </c>
    </row>
    <row r="28" spans="1:5">
      <c r="A28" s="55" t="s">
        <v>34</v>
      </c>
      <c r="B28" s="55"/>
      <c r="C28" s="55"/>
      <c r="D28" s="55">
        <v>53</v>
      </c>
      <c r="E28" s="55">
        <v>322</v>
      </c>
    </row>
    <row r="29" spans="1:5">
      <c r="A29" s="76" t="s">
        <v>35</v>
      </c>
      <c r="B29" s="76"/>
      <c r="C29" s="76"/>
      <c r="D29" s="76">
        <v>6</v>
      </c>
      <c r="E29" s="76">
        <v>323</v>
      </c>
    </row>
    <row r="30" spans="1:5">
      <c r="A30" s="55" t="s">
        <v>36</v>
      </c>
      <c r="B30" s="55"/>
      <c r="C30" s="55"/>
      <c r="D30" s="55">
        <v>5</v>
      </c>
      <c r="E30" s="55">
        <v>324</v>
      </c>
    </row>
    <row r="31" spans="1:5">
      <c r="A31" s="76" t="s">
        <v>480</v>
      </c>
      <c r="B31" s="76"/>
      <c r="C31" s="76"/>
      <c r="D31" s="76">
        <v>25</v>
      </c>
      <c r="E31" s="76">
        <v>657</v>
      </c>
    </row>
    <row r="32" spans="1:5">
      <c r="A32" s="55" t="s">
        <v>481</v>
      </c>
      <c r="B32" s="55"/>
      <c r="C32" s="55"/>
      <c r="D32" s="55">
        <v>4</v>
      </c>
      <c r="E32" s="55">
        <v>319</v>
      </c>
    </row>
    <row r="33" spans="1:5">
      <c r="A33" s="76" t="s">
        <v>351</v>
      </c>
      <c r="B33" s="76"/>
      <c r="C33" s="76"/>
      <c r="D33" s="76"/>
      <c r="E33" s="76"/>
    </row>
    <row r="34" spans="1:5">
      <c r="A34" s="55" t="s">
        <v>37</v>
      </c>
      <c r="B34" s="55"/>
      <c r="C34" s="55"/>
      <c r="D34" s="55">
        <v>11</v>
      </c>
      <c r="E34" s="55">
        <v>325</v>
      </c>
    </row>
    <row r="35" spans="1:5">
      <c r="A35" s="76" t="s">
        <v>38</v>
      </c>
      <c r="B35" s="76"/>
      <c r="C35" s="76"/>
      <c r="D35" s="76">
        <v>14</v>
      </c>
      <c r="E35" s="76">
        <v>326</v>
      </c>
    </row>
    <row r="36" spans="1:5">
      <c r="A36" s="55" t="s">
        <v>317</v>
      </c>
      <c r="B36" s="55"/>
      <c r="C36" s="55"/>
      <c r="D36" s="55">
        <v>63</v>
      </c>
      <c r="E36" s="55">
        <v>308</v>
      </c>
    </row>
    <row r="37" spans="1:5">
      <c r="A37" s="76" t="s">
        <v>39</v>
      </c>
      <c r="B37" s="76"/>
      <c r="C37" s="76"/>
      <c r="D37" s="76">
        <v>12</v>
      </c>
      <c r="E37" s="76">
        <v>328</v>
      </c>
    </row>
    <row r="38" spans="1:5">
      <c r="A38" s="55" t="s">
        <v>40</v>
      </c>
      <c r="B38" s="55"/>
      <c r="C38" s="55"/>
      <c r="D38" s="55">
        <v>5</v>
      </c>
      <c r="E38" s="55">
        <v>329</v>
      </c>
    </row>
    <row r="39" spans="1:5">
      <c r="A39" s="76" t="s">
        <v>486</v>
      </c>
      <c r="B39" s="76"/>
      <c r="C39" s="76"/>
      <c r="D39" s="76">
        <v>13</v>
      </c>
      <c r="E39" s="76">
        <v>337</v>
      </c>
    </row>
    <row r="40" spans="1:5" ht="18">
      <c r="A40" s="40"/>
      <c r="B40" s="66"/>
      <c r="C40" s="36" t="s">
        <v>41</v>
      </c>
      <c r="D40" s="20"/>
      <c r="E40" s="20"/>
    </row>
    <row r="41" spans="1:5">
      <c r="A41" s="55" t="s">
        <v>42</v>
      </c>
      <c r="B41" s="55"/>
      <c r="C41" s="55"/>
      <c r="D41" s="55">
        <v>56</v>
      </c>
      <c r="E41" s="55">
        <v>336</v>
      </c>
    </row>
    <row r="42" spans="1:5">
      <c r="A42" s="76" t="s">
        <v>43</v>
      </c>
      <c r="B42" s="76"/>
      <c r="C42" s="76"/>
      <c r="D42" s="76">
        <v>13</v>
      </c>
      <c r="E42" s="76">
        <v>337</v>
      </c>
    </row>
    <row r="43" spans="1:5">
      <c r="A43" s="55" t="s">
        <v>44</v>
      </c>
      <c r="B43" s="55"/>
      <c r="C43" s="55"/>
      <c r="D43" s="55">
        <v>9</v>
      </c>
      <c r="E43" s="55">
        <v>339</v>
      </c>
    </row>
    <row r="44" spans="1:5">
      <c r="A44" s="76" t="s">
        <v>45</v>
      </c>
      <c r="B44" s="76"/>
      <c r="C44" s="76"/>
      <c r="D44" s="76">
        <v>12</v>
      </c>
      <c r="E44" s="76">
        <v>338</v>
      </c>
    </row>
    <row r="45" spans="1:5">
      <c r="A45" s="55" t="s">
        <v>46</v>
      </c>
      <c r="B45" s="55"/>
      <c r="C45" s="55"/>
      <c r="D45" s="55">
        <v>3</v>
      </c>
      <c r="E45" s="55">
        <v>340</v>
      </c>
    </row>
    <row r="46" spans="1:5">
      <c r="A46" s="76" t="s">
        <v>47</v>
      </c>
      <c r="B46" s="76"/>
      <c r="C46" s="76"/>
      <c r="D46" s="76">
        <v>21</v>
      </c>
      <c r="E46" s="76">
        <v>301</v>
      </c>
    </row>
    <row r="47" spans="1:5">
      <c r="A47" s="55" t="s">
        <v>48</v>
      </c>
      <c r="B47" s="55"/>
      <c r="C47" s="55"/>
      <c r="D47" s="55">
        <v>6</v>
      </c>
      <c r="E47" s="55">
        <v>341</v>
      </c>
    </row>
    <row r="48" spans="1:5">
      <c r="A48" s="76" t="s">
        <v>49</v>
      </c>
      <c r="B48" s="76"/>
      <c r="C48" s="76"/>
      <c r="D48" s="76">
        <v>5</v>
      </c>
      <c r="E48" s="76">
        <v>342</v>
      </c>
    </row>
    <row r="49" spans="1:5">
      <c r="A49" s="55" t="s">
        <v>50</v>
      </c>
      <c r="B49" s="55"/>
      <c r="C49" s="55"/>
      <c r="D49" s="55">
        <v>12</v>
      </c>
      <c r="E49" s="55">
        <v>593</v>
      </c>
    </row>
    <row r="50" spans="1:5">
      <c r="A50" s="76" t="s">
        <v>51</v>
      </c>
      <c r="B50" s="76"/>
      <c r="C50" s="76"/>
      <c r="D50" s="76">
        <v>11</v>
      </c>
      <c r="E50" s="76">
        <v>542</v>
      </c>
    </row>
    <row r="51" spans="1:5">
      <c r="A51" s="55" t="s">
        <v>52</v>
      </c>
      <c r="B51" s="55"/>
      <c r="C51" s="55"/>
      <c r="D51" s="55">
        <v>4</v>
      </c>
      <c r="E51" s="55">
        <v>346</v>
      </c>
    </row>
    <row r="52" spans="1:5">
      <c r="A52" s="76" t="s">
        <v>53</v>
      </c>
      <c r="B52" s="76"/>
      <c r="C52" s="76"/>
      <c r="D52" s="76">
        <v>56</v>
      </c>
      <c r="E52" s="76">
        <v>347</v>
      </c>
    </row>
    <row r="53" spans="1:5">
      <c r="A53" s="55" t="s">
        <v>446</v>
      </c>
      <c r="B53" s="55"/>
      <c r="C53" s="55"/>
      <c r="D53" s="55">
        <v>14</v>
      </c>
      <c r="E53" s="55">
        <v>403</v>
      </c>
    </row>
    <row r="54" spans="1:5">
      <c r="A54" s="55" t="s">
        <v>54</v>
      </c>
      <c r="B54" s="55"/>
      <c r="C54" s="55"/>
      <c r="D54" s="55">
        <v>10</v>
      </c>
      <c r="E54" s="55">
        <v>351</v>
      </c>
    </row>
    <row r="55" spans="1:5">
      <c r="A55" s="76" t="s">
        <v>352</v>
      </c>
      <c r="B55" s="76"/>
      <c r="C55" s="76"/>
      <c r="D55" s="76">
        <v>6</v>
      </c>
      <c r="E55" s="76">
        <v>350</v>
      </c>
    </row>
    <row r="56" spans="1:5">
      <c r="A56" s="55" t="s">
        <v>318</v>
      </c>
      <c r="B56" s="55"/>
      <c r="C56" s="55"/>
      <c r="D56" s="55">
        <v>5</v>
      </c>
      <c r="E56" s="55">
        <v>352</v>
      </c>
    </row>
    <row r="57" spans="1:5">
      <c r="A57" s="76" t="s">
        <v>55</v>
      </c>
      <c r="B57" s="76"/>
      <c r="C57" s="76"/>
      <c r="D57" s="76">
        <v>54</v>
      </c>
      <c r="E57" s="76">
        <v>345</v>
      </c>
    </row>
    <row r="58" spans="1:5">
      <c r="A58" s="55" t="s">
        <v>56</v>
      </c>
      <c r="B58" s="55"/>
      <c r="C58" s="55"/>
      <c r="D58" s="55">
        <v>56</v>
      </c>
      <c r="E58" s="55">
        <v>353</v>
      </c>
    </row>
    <row r="59" spans="1:5">
      <c r="A59" s="76" t="s">
        <v>57</v>
      </c>
      <c r="B59" s="76"/>
      <c r="C59" s="76"/>
      <c r="D59" s="76">
        <v>3</v>
      </c>
      <c r="E59" s="76">
        <v>333</v>
      </c>
    </row>
    <row r="60" spans="1:5">
      <c r="A60" s="55" t="s">
        <v>58</v>
      </c>
      <c r="B60" s="55"/>
      <c r="C60" s="55"/>
      <c r="D60" s="55">
        <v>16</v>
      </c>
      <c r="E60" s="55">
        <v>354</v>
      </c>
    </row>
    <row r="61" spans="1:5">
      <c r="A61" s="76" t="s">
        <v>59</v>
      </c>
      <c r="B61" s="76"/>
      <c r="C61" s="76"/>
      <c r="D61" s="76">
        <v>5</v>
      </c>
      <c r="E61" s="76">
        <v>332</v>
      </c>
    </row>
    <row r="62" spans="1:5">
      <c r="A62" s="55" t="s">
        <v>60</v>
      </c>
      <c r="B62" s="55"/>
      <c r="C62" s="55"/>
      <c r="D62" s="55">
        <v>15</v>
      </c>
      <c r="E62" s="55">
        <v>298</v>
      </c>
    </row>
    <row r="63" spans="1:5">
      <c r="A63" s="76" t="s">
        <v>61</v>
      </c>
      <c r="B63" s="76"/>
      <c r="C63" s="76"/>
      <c r="D63" s="76">
        <v>60</v>
      </c>
      <c r="E63" s="76">
        <v>356</v>
      </c>
    </row>
    <row r="64" spans="1:5">
      <c r="A64" s="55" t="s">
        <v>62</v>
      </c>
      <c r="B64" s="55"/>
      <c r="C64" s="55"/>
      <c r="D64" s="55">
        <v>13</v>
      </c>
      <c r="E64" s="55">
        <v>317</v>
      </c>
    </row>
    <row r="65" spans="1:5">
      <c r="A65" s="76" t="s">
        <v>63</v>
      </c>
      <c r="B65" s="76"/>
      <c r="C65" s="76"/>
      <c r="D65" s="76">
        <v>5</v>
      </c>
      <c r="E65" s="76">
        <v>575</v>
      </c>
    </row>
    <row r="66" spans="1:5">
      <c r="A66" s="55" t="s">
        <v>424</v>
      </c>
      <c r="B66" s="55"/>
      <c r="C66" s="55"/>
      <c r="D66" s="55">
        <v>22</v>
      </c>
      <c r="E66" s="55">
        <v>607</v>
      </c>
    </row>
    <row r="67" spans="1:5">
      <c r="A67" s="76" t="s">
        <v>64</v>
      </c>
      <c r="B67" s="76"/>
      <c r="C67" s="76"/>
      <c r="D67" s="76">
        <v>13</v>
      </c>
      <c r="E67" s="76">
        <v>360</v>
      </c>
    </row>
    <row r="68" spans="1:5" ht="18">
      <c r="A68" s="40"/>
      <c r="B68" s="20"/>
      <c r="C68" s="36" t="s">
        <v>65</v>
      </c>
      <c r="D68" s="20"/>
      <c r="E68" s="20"/>
    </row>
    <row r="69" spans="1:5">
      <c r="A69" s="55" t="s">
        <v>496</v>
      </c>
      <c r="B69" s="55"/>
      <c r="C69" s="55"/>
      <c r="D69" s="55">
        <v>36</v>
      </c>
      <c r="E69" s="55">
        <v>381</v>
      </c>
    </row>
    <row r="70" spans="1:5">
      <c r="A70" s="76" t="s">
        <v>407</v>
      </c>
      <c r="B70" s="76"/>
      <c r="C70" s="76"/>
      <c r="D70" s="76"/>
      <c r="E70" s="76"/>
    </row>
    <row r="71" spans="1:5">
      <c r="A71" s="55" t="s">
        <v>66</v>
      </c>
      <c r="B71" s="55"/>
      <c r="C71" s="55"/>
      <c r="D71" s="55">
        <v>12</v>
      </c>
      <c r="E71" s="55">
        <v>361</v>
      </c>
    </row>
    <row r="72" spans="1:5">
      <c r="A72" s="76" t="s">
        <v>67</v>
      </c>
      <c r="B72" s="76"/>
      <c r="C72" s="76"/>
      <c r="D72" s="76">
        <v>56</v>
      </c>
      <c r="E72" s="76">
        <v>363</v>
      </c>
    </row>
    <row r="73" spans="1:5">
      <c r="A73" s="55" t="s">
        <v>731</v>
      </c>
      <c r="B73" s="55"/>
      <c r="C73" s="55"/>
      <c r="D73" s="55">
        <v>14</v>
      </c>
      <c r="E73" s="55">
        <v>327</v>
      </c>
    </row>
    <row r="74" spans="1:5">
      <c r="A74" s="76" t="s">
        <v>68</v>
      </c>
      <c r="B74" s="76"/>
      <c r="C74" s="76"/>
      <c r="D74" s="76">
        <v>4</v>
      </c>
      <c r="E74" s="76">
        <v>365</v>
      </c>
    </row>
    <row r="75" spans="1:5">
      <c r="A75" s="55" t="s">
        <v>69</v>
      </c>
      <c r="B75" s="55"/>
      <c r="C75" s="55"/>
      <c r="D75" s="55">
        <v>10</v>
      </c>
      <c r="E75" s="55">
        <v>367</v>
      </c>
    </row>
    <row r="76" spans="1:5">
      <c r="A76" s="76" t="s">
        <v>70</v>
      </c>
      <c r="B76" s="76"/>
      <c r="C76" s="76"/>
      <c r="D76" s="76">
        <v>2</v>
      </c>
      <c r="E76" s="76">
        <v>366</v>
      </c>
    </row>
    <row r="77" spans="1:5">
      <c r="A77" s="55" t="s">
        <v>71</v>
      </c>
      <c r="B77" s="55"/>
      <c r="C77" s="55"/>
      <c r="D77" s="55">
        <v>2</v>
      </c>
      <c r="E77" s="55">
        <v>660</v>
      </c>
    </row>
    <row r="78" spans="1:5">
      <c r="A78" s="76" t="s">
        <v>72</v>
      </c>
      <c r="B78" s="76"/>
      <c r="C78" s="76"/>
      <c r="D78" s="76">
        <v>9</v>
      </c>
      <c r="E78" s="76">
        <v>661</v>
      </c>
    </row>
    <row r="79" spans="1:5">
      <c r="A79" s="55" t="s">
        <v>439</v>
      </c>
      <c r="B79" s="55"/>
      <c r="C79" s="55"/>
      <c r="D79" s="55"/>
      <c r="E79" s="55"/>
    </row>
    <row r="80" spans="1:5">
      <c r="A80" s="76" t="s">
        <v>73</v>
      </c>
      <c r="B80" s="76"/>
      <c r="C80" s="76"/>
      <c r="D80" s="76">
        <v>60</v>
      </c>
      <c r="E80" s="76">
        <v>368</v>
      </c>
    </row>
    <row r="81" spans="1:6">
      <c r="A81" s="55" t="s">
        <v>442</v>
      </c>
      <c r="B81" s="55"/>
      <c r="C81" s="55"/>
      <c r="D81" s="55">
        <v>56</v>
      </c>
      <c r="E81" s="55">
        <v>320</v>
      </c>
    </row>
    <row r="82" spans="1:6">
      <c r="A82" s="76" t="s">
        <v>443</v>
      </c>
      <c r="B82" s="76"/>
      <c r="C82" s="76"/>
      <c r="D82" s="76">
        <v>21</v>
      </c>
      <c r="E82" s="76">
        <v>321</v>
      </c>
    </row>
    <row r="83" spans="1:6">
      <c r="A83" s="55" t="s">
        <v>74</v>
      </c>
      <c r="B83" s="55"/>
      <c r="C83" s="55"/>
      <c r="D83" s="55">
        <v>50</v>
      </c>
      <c r="E83" s="55">
        <v>369</v>
      </c>
    </row>
    <row r="84" spans="1:6">
      <c r="A84" s="76" t="s">
        <v>75</v>
      </c>
      <c r="B84" s="76"/>
      <c r="C84" s="76"/>
      <c r="D84" s="76">
        <v>7</v>
      </c>
      <c r="E84" s="76">
        <v>496</v>
      </c>
    </row>
    <row r="85" spans="1:6">
      <c r="A85" s="55" t="s">
        <v>76</v>
      </c>
      <c r="B85" s="55"/>
      <c r="C85" s="55"/>
      <c r="D85" s="55">
        <v>53</v>
      </c>
      <c r="E85" s="55">
        <v>322</v>
      </c>
    </row>
    <row r="86" spans="1:6">
      <c r="A86" s="76" t="s">
        <v>77</v>
      </c>
      <c r="B86" s="76"/>
      <c r="C86" s="76"/>
      <c r="D86" s="76">
        <v>13</v>
      </c>
      <c r="E86" s="76">
        <v>373</v>
      </c>
    </row>
    <row r="87" spans="1:6">
      <c r="A87" s="55" t="s">
        <v>78</v>
      </c>
      <c r="B87" s="55"/>
      <c r="C87" s="55"/>
      <c r="D87" s="55">
        <v>9</v>
      </c>
      <c r="E87" s="55">
        <v>339</v>
      </c>
    </row>
    <row r="88" spans="1:6">
      <c r="A88" s="76" t="s">
        <v>79</v>
      </c>
      <c r="B88" s="76"/>
      <c r="C88" s="76"/>
      <c r="D88" s="76">
        <v>5</v>
      </c>
      <c r="E88" s="76">
        <v>375</v>
      </c>
    </row>
    <row r="89" spans="1:6">
      <c r="A89" s="55" t="s">
        <v>408</v>
      </c>
      <c r="B89" s="55"/>
      <c r="C89" s="55"/>
      <c r="D89" s="55"/>
      <c r="E89" s="55"/>
    </row>
    <row r="90" spans="1:6">
      <c r="A90" s="76" t="s">
        <v>80</v>
      </c>
      <c r="B90" s="76"/>
      <c r="C90" s="76"/>
      <c r="D90" s="76">
        <v>16</v>
      </c>
      <c r="E90" s="76">
        <v>433</v>
      </c>
    </row>
    <row r="91" spans="1:6">
      <c r="A91" s="55" t="s">
        <v>409</v>
      </c>
      <c r="B91" s="55"/>
      <c r="C91" s="55"/>
      <c r="D91" s="55"/>
      <c r="E91" s="55"/>
    </row>
    <row r="92" spans="1:6">
      <c r="A92" s="76"/>
      <c r="B92" s="76" t="s">
        <v>449</v>
      </c>
      <c r="C92" s="76"/>
      <c r="D92" s="76">
        <v>19</v>
      </c>
      <c r="E92" s="76">
        <v>377</v>
      </c>
    </row>
    <row r="93" spans="1:6">
      <c r="A93" s="55"/>
      <c r="B93" s="55" t="s">
        <v>448</v>
      </c>
      <c r="C93" s="55"/>
      <c r="D93" s="55">
        <v>0</v>
      </c>
      <c r="E93" s="55">
        <v>650</v>
      </c>
      <c r="F93" s="55"/>
    </row>
    <row r="94" spans="1:6">
      <c r="A94" s="76" t="s">
        <v>81</v>
      </c>
      <c r="B94" s="76"/>
      <c r="C94" s="76"/>
      <c r="D94" s="76">
        <v>4</v>
      </c>
      <c r="E94" s="76">
        <v>544</v>
      </c>
    </row>
    <row r="95" spans="1:6">
      <c r="A95" s="55" t="s">
        <v>513</v>
      </c>
      <c r="B95" s="55"/>
      <c r="C95" s="55"/>
      <c r="D95" s="55"/>
      <c r="E95" s="55"/>
    </row>
    <row r="96" spans="1:6">
      <c r="A96" s="76" t="s">
        <v>353</v>
      </c>
      <c r="B96" s="76"/>
      <c r="C96" s="76"/>
      <c r="D96" s="76">
        <v>57</v>
      </c>
      <c r="E96" s="76">
        <v>386</v>
      </c>
    </row>
    <row r="97" spans="1:5">
      <c r="A97" s="55" t="s">
        <v>354</v>
      </c>
      <c r="B97" s="55"/>
      <c r="C97" s="55"/>
      <c r="D97" s="55">
        <v>58</v>
      </c>
      <c r="E97" s="55">
        <v>387</v>
      </c>
    </row>
    <row r="98" spans="1:5">
      <c r="A98" s="76" t="s">
        <v>82</v>
      </c>
      <c r="B98" s="76"/>
      <c r="C98" s="76"/>
      <c r="D98" s="76">
        <v>8</v>
      </c>
      <c r="E98" s="76">
        <v>439</v>
      </c>
    </row>
    <row r="99" spans="1:5">
      <c r="A99" s="55" t="s">
        <v>83</v>
      </c>
      <c r="B99" s="55"/>
      <c r="C99" s="55"/>
      <c r="D99" s="55">
        <v>5</v>
      </c>
      <c r="E99" s="55">
        <v>379</v>
      </c>
    </row>
    <row r="100" spans="1:5">
      <c r="A100" s="76" t="s">
        <v>84</v>
      </c>
      <c r="B100" s="76"/>
      <c r="C100" s="76"/>
      <c r="D100" s="76">
        <v>3</v>
      </c>
      <c r="E100" s="76">
        <v>304</v>
      </c>
    </row>
    <row r="101" spans="1:5">
      <c r="A101" s="55" t="s">
        <v>85</v>
      </c>
      <c r="B101" s="55"/>
      <c r="C101" s="55"/>
      <c r="D101" s="55">
        <v>4</v>
      </c>
      <c r="E101" s="55">
        <v>378</v>
      </c>
    </row>
    <row r="102" spans="1:5">
      <c r="A102" s="76" t="s">
        <v>319</v>
      </c>
      <c r="B102" s="76"/>
      <c r="C102" s="76"/>
      <c r="D102" s="76">
        <v>4</v>
      </c>
      <c r="E102" s="76">
        <v>409</v>
      </c>
    </row>
    <row r="103" spans="1:5">
      <c r="A103" s="55" t="s">
        <v>86</v>
      </c>
      <c r="B103" s="55"/>
      <c r="C103" s="55"/>
      <c r="D103" s="55">
        <v>4</v>
      </c>
      <c r="E103" s="55">
        <v>411</v>
      </c>
    </row>
    <row r="104" spans="1:5">
      <c r="A104" s="76" t="s">
        <v>87</v>
      </c>
      <c r="B104" s="76"/>
      <c r="C104" s="76"/>
      <c r="D104" s="76">
        <v>4</v>
      </c>
      <c r="E104" s="76">
        <v>425</v>
      </c>
    </row>
    <row r="105" spans="1:5">
      <c r="A105" s="55" t="s">
        <v>88</v>
      </c>
      <c r="B105" s="55"/>
      <c r="C105" s="55"/>
      <c r="D105" s="55">
        <v>4</v>
      </c>
      <c r="E105" s="55">
        <v>540</v>
      </c>
    </row>
    <row r="106" spans="1:5">
      <c r="A106" s="76" t="s">
        <v>89</v>
      </c>
      <c r="B106" s="76"/>
      <c r="C106" s="76"/>
      <c r="D106" s="76">
        <v>4</v>
      </c>
      <c r="E106" s="76">
        <v>570</v>
      </c>
    </row>
    <row r="107" spans="1:5">
      <c r="A107" s="55" t="s">
        <v>355</v>
      </c>
      <c r="B107" s="55"/>
      <c r="C107" s="55"/>
      <c r="D107" s="55">
        <v>14</v>
      </c>
      <c r="E107" s="55">
        <v>561</v>
      </c>
    </row>
    <row r="108" spans="1:5">
      <c r="A108" s="76" t="s">
        <v>450</v>
      </c>
      <c r="B108" s="76"/>
      <c r="C108" s="76"/>
      <c r="D108" s="76">
        <v>0</v>
      </c>
      <c r="E108" s="76">
        <v>650</v>
      </c>
    </row>
    <row r="109" spans="1:5">
      <c r="A109" s="55" t="s">
        <v>451</v>
      </c>
      <c r="B109" s="55"/>
      <c r="C109" s="55"/>
      <c r="D109" s="55">
        <v>19</v>
      </c>
      <c r="E109" s="55">
        <v>390</v>
      </c>
    </row>
    <row r="110" spans="1:5">
      <c r="A110" s="76" t="s">
        <v>320</v>
      </c>
      <c r="B110" s="76"/>
      <c r="C110" s="76"/>
      <c r="D110" s="76">
        <v>1</v>
      </c>
      <c r="E110" s="76">
        <v>626</v>
      </c>
    </row>
    <row r="111" spans="1:5">
      <c r="A111" s="55" t="s">
        <v>489</v>
      </c>
      <c r="B111" s="55"/>
      <c r="C111" s="55"/>
      <c r="D111" s="55">
        <v>2</v>
      </c>
      <c r="E111" s="55">
        <v>660</v>
      </c>
    </row>
    <row r="112" spans="1:5">
      <c r="A112" s="77" t="s">
        <v>487</v>
      </c>
      <c r="B112" s="77"/>
      <c r="C112" s="77"/>
      <c r="D112" s="78">
        <v>9</v>
      </c>
      <c r="E112" s="78">
        <v>462</v>
      </c>
    </row>
    <row r="113" spans="1:5">
      <c r="A113" s="56" t="s">
        <v>90</v>
      </c>
      <c r="B113" s="56"/>
      <c r="C113" s="56"/>
      <c r="D113" s="69">
        <v>12</v>
      </c>
      <c r="E113" s="69">
        <v>463</v>
      </c>
    </row>
    <row r="114" spans="1:5" ht="18">
      <c r="A114" s="55"/>
      <c r="B114" s="55"/>
      <c r="C114" s="36" t="s">
        <v>91</v>
      </c>
      <c r="D114" s="55"/>
      <c r="E114" s="55"/>
    </row>
    <row r="115" spans="1:5">
      <c r="A115" s="55" t="s">
        <v>92</v>
      </c>
      <c r="B115" s="55"/>
      <c r="C115" s="55"/>
      <c r="D115" s="55">
        <v>10</v>
      </c>
      <c r="E115" s="55">
        <v>394</v>
      </c>
    </row>
    <row r="116" spans="1:5">
      <c r="A116" s="76" t="s">
        <v>356</v>
      </c>
      <c r="B116" s="76"/>
      <c r="C116" s="76"/>
      <c r="D116" s="76">
        <v>52</v>
      </c>
      <c r="E116" s="76">
        <v>395</v>
      </c>
    </row>
    <row r="117" spans="1:5">
      <c r="A117" s="55" t="s">
        <v>93</v>
      </c>
      <c r="B117" s="55"/>
      <c r="C117" s="55"/>
      <c r="D117" s="55">
        <v>19</v>
      </c>
      <c r="E117" s="55">
        <v>377</v>
      </c>
    </row>
    <row r="118" spans="1:5">
      <c r="A118" s="76" t="s">
        <v>321</v>
      </c>
      <c r="B118" s="76"/>
      <c r="C118" s="76"/>
      <c r="D118" s="76">
        <v>11</v>
      </c>
      <c r="E118" s="76">
        <v>467</v>
      </c>
    </row>
    <row r="119" spans="1:5">
      <c r="A119" s="55" t="s">
        <v>94</v>
      </c>
      <c r="B119" s="55"/>
      <c r="C119" s="55"/>
      <c r="D119" s="55">
        <v>7</v>
      </c>
      <c r="E119" s="55">
        <v>496</v>
      </c>
    </row>
    <row r="120" spans="1:5">
      <c r="A120" s="76" t="s">
        <v>478</v>
      </c>
      <c r="B120" s="76"/>
      <c r="C120" s="76"/>
      <c r="D120" s="76">
        <v>21</v>
      </c>
      <c r="E120" s="76">
        <v>619</v>
      </c>
    </row>
    <row r="121" spans="1:5">
      <c r="A121" s="55" t="s">
        <v>95</v>
      </c>
      <c r="B121" s="55"/>
      <c r="C121" s="55"/>
      <c r="D121" s="55">
        <v>6</v>
      </c>
      <c r="E121" s="55">
        <v>399</v>
      </c>
    </row>
    <row r="122" spans="1:5">
      <c r="A122" s="76" t="s">
        <v>96</v>
      </c>
      <c r="B122" s="76"/>
      <c r="C122" s="76"/>
      <c r="D122" s="76">
        <v>9</v>
      </c>
      <c r="E122" s="76">
        <v>400</v>
      </c>
    </row>
    <row r="123" spans="1:5">
      <c r="A123" s="55" t="s">
        <v>445</v>
      </c>
      <c r="B123" s="55"/>
      <c r="C123" s="55"/>
      <c r="D123" s="55">
        <v>14</v>
      </c>
      <c r="E123" s="55">
        <v>403</v>
      </c>
    </row>
    <row r="124" spans="1:5">
      <c r="A124" s="76" t="s">
        <v>97</v>
      </c>
      <c r="B124" s="76"/>
      <c r="C124" s="76"/>
      <c r="D124" s="76">
        <v>6</v>
      </c>
      <c r="E124" s="76">
        <v>406</v>
      </c>
    </row>
    <row r="125" spans="1:5">
      <c r="A125" s="55" t="s">
        <v>98</v>
      </c>
      <c r="B125" s="55"/>
      <c r="C125" s="55"/>
      <c r="D125" s="55">
        <v>3</v>
      </c>
      <c r="E125" s="55">
        <v>408</v>
      </c>
    </row>
    <row r="126" spans="1:5">
      <c r="A126" s="76" t="s">
        <v>99</v>
      </c>
      <c r="B126" s="76"/>
      <c r="C126" s="76"/>
      <c r="D126" s="76">
        <v>10</v>
      </c>
      <c r="E126" s="76">
        <v>648</v>
      </c>
    </row>
    <row r="127" spans="1:5">
      <c r="A127" s="55" t="s">
        <v>100</v>
      </c>
      <c r="B127" s="55"/>
      <c r="C127" s="55"/>
      <c r="D127" s="55">
        <v>4</v>
      </c>
      <c r="E127" s="55">
        <v>409</v>
      </c>
    </row>
    <row r="128" spans="1:5" ht="12.75" customHeight="1">
      <c r="A128" s="76" t="s">
        <v>101</v>
      </c>
      <c r="B128" s="76"/>
      <c r="C128" s="79"/>
      <c r="D128" s="76">
        <v>19</v>
      </c>
      <c r="E128" s="76">
        <v>348</v>
      </c>
    </row>
    <row r="129" spans="1:5" ht="18">
      <c r="A129" s="55"/>
      <c r="B129" s="55"/>
      <c r="C129" s="36" t="s">
        <v>102</v>
      </c>
      <c r="D129" s="55"/>
      <c r="E129" s="55"/>
    </row>
    <row r="130" spans="1:5">
      <c r="A130" s="55" t="s">
        <v>103</v>
      </c>
      <c r="B130" s="55"/>
      <c r="C130" s="55"/>
      <c r="D130" s="55">
        <v>4</v>
      </c>
      <c r="E130" s="55">
        <v>411</v>
      </c>
    </row>
    <row r="131" spans="1:5">
      <c r="A131" s="76" t="s">
        <v>104</v>
      </c>
      <c r="B131" s="76"/>
      <c r="C131" s="76"/>
      <c r="D131" s="76">
        <v>18</v>
      </c>
      <c r="E131" s="76">
        <v>412</v>
      </c>
    </row>
    <row r="132" spans="1:5">
      <c r="A132" s="55" t="s">
        <v>105</v>
      </c>
      <c r="B132" s="55"/>
      <c r="C132" s="55"/>
      <c r="D132" s="55">
        <v>57</v>
      </c>
      <c r="E132" s="55">
        <v>413</v>
      </c>
    </row>
    <row r="133" spans="1:5">
      <c r="A133" s="76" t="s">
        <v>435</v>
      </c>
      <c r="B133" s="76"/>
      <c r="C133" s="76"/>
      <c r="D133" s="76">
        <v>2</v>
      </c>
      <c r="E133" s="76">
        <v>414</v>
      </c>
    </row>
    <row r="134" spans="1:5">
      <c r="A134" s="55" t="s">
        <v>106</v>
      </c>
      <c r="B134" s="55"/>
      <c r="C134" s="55"/>
      <c r="D134" s="55">
        <v>46</v>
      </c>
      <c r="E134" s="55">
        <v>415</v>
      </c>
    </row>
    <row r="135" spans="1:5">
      <c r="A135" s="77" t="s">
        <v>107</v>
      </c>
      <c r="B135" s="80"/>
      <c r="C135" s="80"/>
      <c r="D135" s="76">
        <v>10</v>
      </c>
      <c r="E135" s="76">
        <v>416</v>
      </c>
    </row>
    <row r="136" spans="1:5" ht="12.75" customHeight="1">
      <c r="A136" s="56" t="s">
        <v>108</v>
      </c>
      <c r="B136" s="55"/>
      <c r="C136" s="36"/>
      <c r="D136" s="55">
        <v>7</v>
      </c>
      <c r="E136" s="55">
        <v>418</v>
      </c>
    </row>
    <row r="137" spans="1:5" ht="12.75" customHeight="1">
      <c r="A137" s="77" t="s">
        <v>477</v>
      </c>
      <c r="B137" s="76"/>
      <c r="C137" s="79"/>
      <c r="D137" s="76">
        <v>21</v>
      </c>
      <c r="E137" s="76">
        <v>619</v>
      </c>
    </row>
    <row r="138" spans="1:5" ht="18" customHeight="1">
      <c r="A138" s="57"/>
      <c r="B138" s="57"/>
      <c r="C138" s="36" t="s">
        <v>109</v>
      </c>
      <c r="D138" s="57"/>
      <c r="E138" s="57"/>
    </row>
    <row r="139" spans="1:5">
      <c r="A139" s="55" t="s">
        <v>357</v>
      </c>
      <c r="B139" s="55"/>
      <c r="C139" s="55"/>
      <c r="D139" s="55"/>
      <c r="E139" s="55"/>
    </row>
    <row r="140" spans="1:5">
      <c r="A140" s="76" t="s">
        <v>110</v>
      </c>
      <c r="B140" s="76"/>
      <c r="C140" s="76"/>
      <c r="D140" s="76">
        <v>6</v>
      </c>
      <c r="E140" s="76">
        <v>568</v>
      </c>
    </row>
    <row r="141" spans="1:5">
      <c r="A141" s="55" t="s">
        <v>452</v>
      </c>
      <c r="B141" s="55"/>
      <c r="C141" s="55"/>
      <c r="D141" s="55">
        <v>19</v>
      </c>
      <c r="E141" s="55">
        <v>417</v>
      </c>
    </row>
    <row r="142" spans="1:5">
      <c r="A142" s="76" t="s">
        <v>111</v>
      </c>
      <c r="B142" s="76"/>
      <c r="C142" s="76"/>
      <c r="D142" s="76">
        <v>12</v>
      </c>
      <c r="E142" s="76">
        <v>419</v>
      </c>
    </row>
    <row r="143" spans="1:5">
      <c r="A143" s="55" t="s">
        <v>112</v>
      </c>
      <c r="B143" s="55"/>
      <c r="C143" s="55"/>
      <c r="D143" s="55">
        <v>5</v>
      </c>
      <c r="E143" s="55">
        <v>420</v>
      </c>
    </row>
    <row r="144" spans="1:5">
      <c r="A144" s="76" t="s">
        <v>113</v>
      </c>
      <c r="B144" s="76"/>
      <c r="C144" s="76"/>
      <c r="D144" s="76">
        <v>50</v>
      </c>
      <c r="E144" s="76">
        <v>421</v>
      </c>
    </row>
    <row r="145" spans="1:5">
      <c r="A145" s="55" t="s">
        <v>114</v>
      </c>
      <c r="B145" s="55"/>
      <c r="C145" s="55"/>
      <c r="D145" s="55">
        <v>11</v>
      </c>
      <c r="E145" s="55">
        <v>422</v>
      </c>
    </row>
    <row r="146" spans="1:5">
      <c r="A146" s="76" t="s">
        <v>115</v>
      </c>
      <c r="B146" s="76"/>
      <c r="C146" s="76"/>
      <c r="D146" s="76">
        <v>56</v>
      </c>
      <c r="E146" s="76">
        <v>424</v>
      </c>
    </row>
    <row r="147" spans="1:5">
      <c r="A147" s="55" t="s">
        <v>358</v>
      </c>
      <c r="B147" s="55"/>
      <c r="C147" s="55"/>
      <c r="D147" s="55">
        <v>1</v>
      </c>
      <c r="E147" s="55">
        <v>423</v>
      </c>
    </row>
    <row r="148" spans="1:5">
      <c r="A148" s="76" t="s">
        <v>116</v>
      </c>
      <c r="B148" s="76"/>
      <c r="C148" s="76"/>
      <c r="D148" s="76">
        <v>4</v>
      </c>
      <c r="E148" s="76">
        <v>425</v>
      </c>
    </row>
    <row r="149" spans="1:5">
      <c r="A149" s="55" t="s">
        <v>117</v>
      </c>
      <c r="B149" s="55"/>
      <c r="C149" s="55"/>
      <c r="D149" s="55">
        <v>2</v>
      </c>
      <c r="E149" s="55">
        <v>464</v>
      </c>
    </row>
    <row r="150" spans="1:5">
      <c r="A150" s="76" t="s">
        <v>118</v>
      </c>
      <c r="B150" s="76"/>
      <c r="C150" s="76"/>
      <c r="D150" s="76">
        <v>12</v>
      </c>
      <c r="E150" s="76">
        <v>427</v>
      </c>
    </row>
    <row r="151" spans="1:5">
      <c r="A151" s="55" t="s">
        <v>119</v>
      </c>
      <c r="B151" s="55"/>
      <c r="C151" s="55"/>
      <c r="D151" s="55">
        <v>59</v>
      </c>
      <c r="E151" s="55">
        <v>428</v>
      </c>
    </row>
    <row r="152" spans="1:5">
      <c r="A152" s="76" t="s">
        <v>120</v>
      </c>
      <c r="B152" s="76"/>
      <c r="C152" s="76"/>
      <c r="D152" s="76">
        <v>6</v>
      </c>
      <c r="E152" s="76">
        <v>568</v>
      </c>
    </row>
    <row r="153" spans="1:5">
      <c r="A153" s="55" t="s">
        <v>121</v>
      </c>
      <c r="B153" s="55"/>
      <c r="C153" s="55"/>
      <c r="D153" s="55">
        <v>4</v>
      </c>
      <c r="E153" s="55">
        <v>429</v>
      </c>
    </row>
    <row r="154" spans="1:5">
      <c r="A154" s="76" t="s">
        <v>122</v>
      </c>
      <c r="B154" s="76"/>
      <c r="C154" s="76"/>
      <c r="D154" s="76">
        <v>52</v>
      </c>
      <c r="E154" s="76">
        <v>430</v>
      </c>
    </row>
    <row r="155" spans="1:5">
      <c r="A155" s="55" t="s">
        <v>123</v>
      </c>
      <c r="B155" s="55"/>
      <c r="C155" s="55"/>
      <c r="D155" s="55">
        <v>57</v>
      </c>
      <c r="E155" s="55">
        <v>432</v>
      </c>
    </row>
    <row r="156" spans="1:5">
      <c r="A156" s="76" t="s">
        <v>124</v>
      </c>
      <c r="B156" s="76"/>
      <c r="C156" s="76"/>
      <c r="D156" s="76">
        <v>16</v>
      </c>
      <c r="E156" s="76">
        <v>434</v>
      </c>
    </row>
    <row r="157" spans="1:5">
      <c r="A157" s="55" t="s">
        <v>125</v>
      </c>
      <c r="B157" s="55"/>
      <c r="C157" s="55"/>
      <c r="D157" s="55">
        <v>15</v>
      </c>
      <c r="E157" s="55">
        <v>436</v>
      </c>
    </row>
    <row r="158" spans="1:5">
      <c r="A158" s="77" t="s">
        <v>126</v>
      </c>
      <c r="B158" s="77"/>
      <c r="C158" s="77"/>
      <c r="D158" s="80">
        <v>12</v>
      </c>
      <c r="E158" s="76">
        <v>437</v>
      </c>
    </row>
    <row r="159" spans="1:5" ht="18" customHeight="1">
      <c r="A159" s="55"/>
      <c r="B159" s="55"/>
      <c r="C159" s="36" t="s">
        <v>127</v>
      </c>
      <c r="D159" s="55"/>
      <c r="E159" s="55"/>
    </row>
    <row r="160" spans="1:5">
      <c r="A160" s="55" t="s">
        <v>359</v>
      </c>
      <c r="B160" s="55"/>
      <c r="C160" s="55"/>
      <c r="D160" s="55">
        <v>5</v>
      </c>
      <c r="E160" s="55">
        <v>329</v>
      </c>
    </row>
    <row r="161" spans="1:5">
      <c r="A161" s="55" t="s">
        <v>128</v>
      </c>
      <c r="B161" s="55"/>
      <c r="C161" s="55"/>
      <c r="D161" s="55">
        <v>8</v>
      </c>
      <c r="E161" s="55">
        <v>439</v>
      </c>
    </row>
    <row r="162" spans="1:5">
      <c r="A162" s="76" t="s">
        <v>322</v>
      </c>
      <c r="B162" s="76"/>
      <c r="C162" s="76"/>
      <c r="D162" s="76">
        <v>14</v>
      </c>
      <c r="E162" s="76">
        <v>440</v>
      </c>
    </row>
    <row r="163" spans="1:5">
      <c r="A163" s="55" t="s">
        <v>360</v>
      </c>
      <c r="B163" s="55"/>
      <c r="C163" s="55"/>
      <c r="D163" s="55">
        <v>22</v>
      </c>
      <c r="E163" s="55">
        <v>607</v>
      </c>
    </row>
    <row r="164" spans="1:5">
      <c r="A164" s="76" t="s">
        <v>129</v>
      </c>
      <c r="B164" s="76"/>
      <c r="C164" s="76"/>
      <c r="D164" s="76">
        <v>5</v>
      </c>
      <c r="E164" s="76">
        <v>379</v>
      </c>
    </row>
    <row r="165" spans="1:5">
      <c r="A165" s="55" t="s">
        <v>130</v>
      </c>
      <c r="B165" s="55"/>
      <c r="C165" s="55"/>
      <c r="D165" s="55">
        <v>4</v>
      </c>
      <c r="E165" s="55">
        <v>443</v>
      </c>
    </row>
    <row r="166" spans="1:5">
      <c r="A166" s="76" t="s">
        <v>131</v>
      </c>
      <c r="B166" s="76"/>
      <c r="C166" s="76"/>
      <c r="D166" s="76">
        <v>2</v>
      </c>
      <c r="E166" s="76">
        <v>444</v>
      </c>
    </row>
    <row r="167" spans="1:5">
      <c r="A167" s="55" t="s">
        <v>323</v>
      </c>
      <c r="B167" s="55"/>
      <c r="C167" s="55"/>
      <c r="D167" s="55">
        <v>12</v>
      </c>
      <c r="E167" s="55">
        <v>445</v>
      </c>
    </row>
    <row r="168" spans="1:5">
      <c r="A168" s="76" t="s">
        <v>421</v>
      </c>
      <c r="B168" s="76"/>
      <c r="C168" s="76"/>
      <c r="D168" s="76">
        <v>21</v>
      </c>
      <c r="E168" s="76">
        <v>405</v>
      </c>
    </row>
    <row r="169" spans="1:5">
      <c r="A169" s="55" t="s">
        <v>514</v>
      </c>
      <c r="B169" s="55"/>
      <c r="C169" s="55"/>
      <c r="D169" s="55"/>
      <c r="E169" s="55"/>
    </row>
    <row r="170" spans="1:5">
      <c r="A170" s="76" t="s">
        <v>132</v>
      </c>
      <c r="B170" s="76"/>
      <c r="C170" s="76"/>
      <c r="D170" s="76">
        <v>12</v>
      </c>
      <c r="E170" s="76">
        <v>514</v>
      </c>
    </row>
    <row r="171" spans="1:5">
      <c r="A171" s="55" t="s">
        <v>447</v>
      </c>
      <c r="B171" s="55"/>
      <c r="C171" s="55"/>
      <c r="D171" s="55">
        <v>6</v>
      </c>
      <c r="E171" s="55">
        <v>450</v>
      </c>
    </row>
    <row r="172" spans="1:5" ht="12.75" customHeight="1">
      <c r="A172" s="76" t="s">
        <v>361</v>
      </c>
      <c r="B172" s="76"/>
      <c r="C172" s="79"/>
      <c r="D172" s="76" t="s">
        <v>310</v>
      </c>
      <c r="E172" s="76" t="s">
        <v>310</v>
      </c>
    </row>
    <row r="173" spans="1:5" ht="18" customHeight="1">
      <c r="A173" s="55"/>
      <c r="B173" s="55"/>
      <c r="C173" s="36" t="s">
        <v>133</v>
      </c>
      <c r="D173" s="55"/>
      <c r="E173" s="55"/>
    </row>
    <row r="174" spans="1:5">
      <c r="A174" s="55" t="s">
        <v>134</v>
      </c>
      <c r="B174" s="55"/>
      <c r="C174" s="55"/>
      <c r="D174" s="55">
        <v>12</v>
      </c>
      <c r="E174" s="55">
        <v>451</v>
      </c>
    </row>
    <row r="175" spans="1:5">
      <c r="A175" s="55" t="s">
        <v>135</v>
      </c>
      <c r="B175" s="55"/>
      <c r="C175" s="55"/>
      <c r="D175" s="55">
        <v>14</v>
      </c>
      <c r="E175" s="55">
        <v>452</v>
      </c>
    </row>
    <row r="176" spans="1:5">
      <c r="A176" s="76" t="s">
        <v>362</v>
      </c>
      <c r="B176" s="76"/>
      <c r="C176" s="76"/>
      <c r="D176" s="76">
        <v>7</v>
      </c>
      <c r="E176" s="76">
        <v>496</v>
      </c>
    </row>
    <row r="177" spans="1:5">
      <c r="A177" s="55" t="s">
        <v>476</v>
      </c>
      <c r="B177" s="55"/>
      <c r="C177" s="55"/>
      <c r="D177" s="55">
        <v>21</v>
      </c>
      <c r="E177" s="55">
        <v>619</v>
      </c>
    </row>
    <row r="178" spans="1:5">
      <c r="A178" s="76" t="s">
        <v>136</v>
      </c>
      <c r="B178" s="76"/>
      <c r="C178" s="76"/>
      <c r="D178" s="76">
        <v>13</v>
      </c>
      <c r="E178" s="76">
        <v>560</v>
      </c>
    </row>
    <row r="179" spans="1:5">
      <c r="A179" s="55" t="s">
        <v>137</v>
      </c>
      <c r="B179" s="55"/>
      <c r="C179" s="55"/>
      <c r="D179" s="55">
        <v>7</v>
      </c>
      <c r="E179" s="55">
        <v>496</v>
      </c>
    </row>
    <row r="180" spans="1:5">
      <c r="A180" s="76" t="s">
        <v>138</v>
      </c>
      <c r="B180" s="76"/>
      <c r="C180" s="76"/>
      <c r="D180" s="76">
        <v>3</v>
      </c>
      <c r="E180" s="76">
        <v>305</v>
      </c>
    </row>
    <row r="181" spans="1:5">
      <c r="A181" s="55" t="s">
        <v>2</v>
      </c>
      <c r="B181" s="55"/>
      <c r="C181" s="55"/>
      <c r="D181" s="55">
        <v>44</v>
      </c>
      <c r="E181" s="55">
        <v>306</v>
      </c>
    </row>
    <row r="182" spans="1:5">
      <c r="A182" s="76" t="s">
        <v>139</v>
      </c>
      <c r="B182" s="76"/>
      <c r="C182" s="76"/>
      <c r="D182" s="76">
        <v>7</v>
      </c>
      <c r="E182" s="76">
        <v>457</v>
      </c>
    </row>
    <row r="183" spans="1:5" ht="12.75" customHeight="1">
      <c r="A183" s="55" t="s">
        <v>140</v>
      </c>
      <c r="B183" s="55"/>
      <c r="C183" s="36"/>
      <c r="D183" s="55">
        <v>12</v>
      </c>
      <c r="E183" s="55">
        <v>458</v>
      </c>
    </row>
    <row r="184" spans="1:5" ht="12.75" customHeight="1">
      <c r="A184" s="76" t="s">
        <v>141</v>
      </c>
      <c r="B184" s="76"/>
      <c r="C184" s="79"/>
      <c r="D184" s="76">
        <v>11</v>
      </c>
      <c r="E184" s="76">
        <v>565</v>
      </c>
    </row>
    <row r="185" spans="1:5" ht="18" customHeight="1">
      <c r="A185" s="55"/>
      <c r="B185" s="55"/>
      <c r="C185" s="36" t="s">
        <v>142</v>
      </c>
      <c r="D185" s="55"/>
      <c r="E185" s="55"/>
    </row>
    <row r="186" spans="1:5">
      <c r="A186" s="55" t="s">
        <v>143</v>
      </c>
      <c r="B186" s="55"/>
      <c r="C186" s="55"/>
      <c r="D186" s="55">
        <v>17</v>
      </c>
      <c r="E186" s="55">
        <v>460</v>
      </c>
    </row>
    <row r="187" spans="1:5">
      <c r="A187" s="76" t="s">
        <v>144</v>
      </c>
      <c r="B187" s="76"/>
      <c r="C187" s="76"/>
      <c r="D187" s="76">
        <v>14</v>
      </c>
      <c r="E187" s="76">
        <v>561</v>
      </c>
    </row>
    <row r="188" spans="1:5">
      <c r="A188" s="55" t="s">
        <v>422</v>
      </c>
      <c r="B188" s="55"/>
      <c r="C188" s="55"/>
      <c r="D188" s="55">
        <v>9</v>
      </c>
      <c r="E188" s="55">
        <v>462</v>
      </c>
    </row>
    <row r="189" spans="1:5">
      <c r="A189" s="76" t="s">
        <v>145</v>
      </c>
      <c r="B189" s="76"/>
      <c r="C189" s="76"/>
      <c r="D189" s="76">
        <v>61</v>
      </c>
      <c r="E189" s="76">
        <v>651</v>
      </c>
    </row>
    <row r="190" spans="1:5" ht="12.75" customHeight="1">
      <c r="A190" s="55" t="s">
        <v>146</v>
      </c>
      <c r="B190" s="55"/>
      <c r="C190" s="36"/>
      <c r="D190" s="55">
        <v>14</v>
      </c>
      <c r="E190" s="55">
        <v>440</v>
      </c>
    </row>
    <row r="191" spans="1:5" ht="12.75" customHeight="1">
      <c r="A191" s="76" t="s">
        <v>510</v>
      </c>
      <c r="B191" s="76"/>
      <c r="C191" s="79"/>
      <c r="D191" s="76"/>
      <c r="E191" s="76"/>
    </row>
    <row r="192" spans="1:5" ht="12.75" customHeight="1">
      <c r="A192" s="55"/>
      <c r="B192" s="55"/>
      <c r="C192" s="36"/>
      <c r="D192" s="55"/>
      <c r="E192" s="55"/>
    </row>
    <row r="193" spans="1:5" ht="18" customHeight="1">
      <c r="A193" s="55"/>
      <c r="B193" s="55"/>
      <c r="C193" s="36" t="s">
        <v>147</v>
      </c>
      <c r="D193" s="55"/>
      <c r="E193" s="55"/>
    </row>
    <row r="194" spans="1:5">
      <c r="A194" s="55" t="s">
        <v>148</v>
      </c>
      <c r="B194" s="55"/>
      <c r="C194" s="55"/>
      <c r="D194" s="55">
        <v>2</v>
      </c>
      <c r="E194" s="55">
        <v>464</v>
      </c>
    </row>
    <row r="195" spans="1:5" ht="12.75" customHeight="1">
      <c r="A195" s="76" t="s">
        <v>149</v>
      </c>
      <c r="B195" s="76"/>
      <c r="C195" s="79"/>
      <c r="D195" s="76">
        <v>6</v>
      </c>
      <c r="E195" s="76">
        <v>465</v>
      </c>
    </row>
    <row r="196" spans="1:5" ht="18">
      <c r="A196" s="55"/>
      <c r="B196" s="55"/>
      <c r="C196" s="36" t="s">
        <v>150</v>
      </c>
      <c r="D196" s="55"/>
      <c r="E196" s="55"/>
    </row>
    <row r="197" spans="1:5">
      <c r="A197" s="55" t="s">
        <v>151</v>
      </c>
      <c r="B197" s="55"/>
      <c r="C197" s="55"/>
      <c r="D197" s="55">
        <v>12</v>
      </c>
      <c r="E197" s="55">
        <v>466</v>
      </c>
    </row>
    <row r="198" spans="1:5">
      <c r="A198" s="76" t="s">
        <v>152</v>
      </c>
      <c r="B198" s="76"/>
      <c r="C198" s="76"/>
      <c r="D198" s="76">
        <v>11</v>
      </c>
      <c r="E198" s="76">
        <v>467</v>
      </c>
    </row>
    <row r="199" spans="1:5" ht="12.75" customHeight="1">
      <c r="A199" s="55" t="s">
        <v>153</v>
      </c>
      <c r="B199" s="55"/>
      <c r="C199" s="36"/>
      <c r="D199" s="55">
        <v>48</v>
      </c>
      <c r="E199" s="55">
        <v>468</v>
      </c>
    </row>
    <row r="200" spans="1:5" ht="18">
      <c r="A200" s="55"/>
      <c r="B200" s="55"/>
      <c r="C200" s="36" t="s">
        <v>154</v>
      </c>
      <c r="D200" s="55"/>
      <c r="E200" s="55"/>
    </row>
    <row r="201" spans="1:5">
      <c r="A201" s="55" t="s">
        <v>155</v>
      </c>
      <c r="B201" s="55"/>
      <c r="C201" s="55"/>
      <c r="D201" s="55">
        <v>7</v>
      </c>
      <c r="E201" s="55">
        <v>469</v>
      </c>
    </row>
    <row r="202" spans="1:5">
      <c r="A202" s="76" t="s">
        <v>475</v>
      </c>
      <c r="B202" s="76"/>
      <c r="C202" s="76"/>
      <c r="D202" s="76">
        <v>21</v>
      </c>
      <c r="E202" s="76">
        <v>619</v>
      </c>
    </row>
    <row r="203" spans="1:5">
      <c r="A203" s="55" t="s">
        <v>502</v>
      </c>
      <c r="B203" s="55"/>
      <c r="C203" s="55"/>
      <c r="D203" s="55">
        <v>12</v>
      </c>
      <c r="E203" s="55">
        <v>470</v>
      </c>
    </row>
    <row r="204" spans="1:5">
      <c r="A204" s="76" t="s">
        <v>156</v>
      </c>
      <c r="B204" s="76"/>
      <c r="C204" s="76"/>
      <c r="D204" s="76">
        <v>12</v>
      </c>
      <c r="E204" s="76">
        <v>471</v>
      </c>
    </row>
    <row r="205" spans="1:5">
      <c r="A205" s="55" t="s">
        <v>157</v>
      </c>
      <c r="B205" s="55"/>
      <c r="C205" s="55"/>
      <c r="D205" s="55">
        <v>10</v>
      </c>
      <c r="E205" s="55">
        <v>648</v>
      </c>
    </row>
    <row r="206" spans="1:5">
      <c r="A206" s="76" t="s">
        <v>158</v>
      </c>
      <c r="B206" s="76"/>
      <c r="C206" s="76"/>
      <c r="D206" s="76">
        <v>3</v>
      </c>
      <c r="E206" s="76">
        <v>408</v>
      </c>
    </row>
    <row r="207" spans="1:5">
      <c r="A207" s="55" t="s">
        <v>159</v>
      </c>
      <c r="B207" s="55"/>
      <c r="C207" s="55"/>
      <c r="D207" s="55">
        <v>15</v>
      </c>
      <c r="E207" s="55">
        <v>475</v>
      </c>
    </row>
    <row r="208" spans="1:5">
      <c r="A208" s="76" t="s">
        <v>363</v>
      </c>
      <c r="B208" s="76"/>
      <c r="C208" s="76"/>
      <c r="D208" s="76"/>
      <c r="E208" s="76"/>
    </row>
    <row r="209" spans="1:5">
      <c r="A209" s="55" t="s">
        <v>364</v>
      </c>
      <c r="B209" s="55"/>
      <c r="C209" s="55"/>
      <c r="D209" s="55"/>
      <c r="E209" s="55"/>
    </row>
    <row r="210" spans="1:5">
      <c r="A210" s="76" t="s">
        <v>160</v>
      </c>
      <c r="B210" s="76"/>
      <c r="C210" s="76"/>
      <c r="D210" s="76">
        <v>4</v>
      </c>
      <c r="E210" s="76">
        <v>425</v>
      </c>
    </row>
    <row r="211" spans="1:5">
      <c r="A211" s="55" t="s">
        <v>423</v>
      </c>
      <c r="B211" s="55"/>
      <c r="C211" s="55"/>
      <c r="D211" s="55">
        <v>22</v>
      </c>
      <c r="E211" s="55">
        <v>607</v>
      </c>
    </row>
    <row r="212" spans="1:5">
      <c r="A212" s="76" t="s">
        <v>161</v>
      </c>
      <c r="B212" s="76"/>
      <c r="C212" s="76"/>
      <c r="D212" s="76">
        <v>13</v>
      </c>
      <c r="E212" s="76">
        <v>547</v>
      </c>
    </row>
    <row r="213" spans="1:5">
      <c r="A213" s="55" t="s">
        <v>162</v>
      </c>
      <c r="B213" s="55"/>
      <c r="C213" s="55"/>
      <c r="D213" s="55">
        <v>12</v>
      </c>
      <c r="E213" s="55">
        <v>482</v>
      </c>
    </row>
    <row r="214" spans="1:5">
      <c r="A214" s="76" t="s">
        <v>163</v>
      </c>
      <c r="B214" s="76"/>
      <c r="C214" s="76"/>
      <c r="D214" s="76">
        <v>16</v>
      </c>
      <c r="E214" s="76">
        <v>433</v>
      </c>
    </row>
    <row r="215" spans="1:5">
      <c r="A215" s="55" t="s">
        <v>164</v>
      </c>
      <c r="B215" s="55"/>
      <c r="C215" s="55"/>
      <c r="D215" s="55">
        <v>13</v>
      </c>
      <c r="E215" s="55">
        <v>373</v>
      </c>
    </row>
    <row r="216" spans="1:5">
      <c r="A216" s="76" t="s">
        <v>515</v>
      </c>
      <c r="B216" s="76"/>
      <c r="C216" s="76"/>
      <c r="D216" s="76"/>
      <c r="E216" s="76"/>
    </row>
    <row r="217" spans="1:5">
      <c r="A217" s="55"/>
      <c r="B217" s="55" t="s">
        <v>165</v>
      </c>
      <c r="C217" s="55"/>
      <c r="D217" s="55">
        <v>43</v>
      </c>
      <c r="E217" s="55">
        <v>671</v>
      </c>
    </row>
    <row r="218" spans="1:5">
      <c r="A218" s="76"/>
      <c r="B218" s="76" t="s">
        <v>166</v>
      </c>
      <c r="C218" s="76"/>
      <c r="D218" s="76">
        <v>90</v>
      </c>
      <c r="E218" s="76">
        <v>692</v>
      </c>
    </row>
    <row r="219" spans="1:5">
      <c r="A219" s="55" t="s">
        <v>167</v>
      </c>
      <c r="B219" s="55"/>
      <c r="C219" s="55"/>
      <c r="D219" s="55">
        <v>12</v>
      </c>
      <c r="E219" s="55">
        <v>489</v>
      </c>
    </row>
    <row r="220" spans="1:5">
      <c r="A220" s="76" t="s">
        <v>168</v>
      </c>
      <c r="B220" s="76"/>
      <c r="C220" s="76"/>
      <c r="D220" s="76"/>
      <c r="E220" s="76"/>
    </row>
    <row r="221" spans="1:5">
      <c r="A221" s="55" t="s">
        <v>365</v>
      </c>
      <c r="B221" s="55"/>
      <c r="C221" s="55"/>
      <c r="D221" s="55"/>
      <c r="E221" s="55"/>
    </row>
    <row r="222" spans="1:5">
      <c r="A222" s="76"/>
      <c r="B222" s="76" t="s">
        <v>169</v>
      </c>
      <c r="C222" s="76"/>
      <c r="D222" s="76">
        <v>58</v>
      </c>
      <c r="E222" s="76">
        <v>485</v>
      </c>
    </row>
    <row r="223" spans="1:5">
      <c r="A223" s="55"/>
      <c r="B223" s="55" t="s">
        <v>170</v>
      </c>
      <c r="C223" s="55"/>
      <c r="D223" s="55">
        <v>58</v>
      </c>
      <c r="E223" s="55">
        <v>486</v>
      </c>
    </row>
    <row r="224" spans="1:5" ht="12.75" customHeight="1">
      <c r="A224" s="81"/>
      <c r="B224" s="76" t="s">
        <v>722</v>
      </c>
      <c r="C224" s="79"/>
      <c r="D224" s="76">
        <v>58</v>
      </c>
      <c r="E224" s="76">
        <v>487</v>
      </c>
    </row>
    <row r="225" spans="1:5">
      <c r="A225" s="55"/>
      <c r="B225" s="55" t="s">
        <v>723</v>
      </c>
      <c r="C225" s="55"/>
      <c r="D225" s="55">
        <v>51</v>
      </c>
      <c r="E225" s="55">
        <v>488</v>
      </c>
    </row>
    <row r="226" spans="1:5" ht="18" customHeight="1">
      <c r="A226" s="55"/>
      <c r="B226" s="55"/>
      <c r="C226" s="36" t="s">
        <v>171</v>
      </c>
      <c r="D226" s="55"/>
      <c r="E226" s="55"/>
    </row>
    <row r="227" spans="1:5">
      <c r="A227" s="55" t="s">
        <v>172</v>
      </c>
      <c r="B227" s="55"/>
      <c r="C227" s="55"/>
      <c r="D227" s="55">
        <v>14</v>
      </c>
      <c r="E227" s="55">
        <v>492</v>
      </c>
    </row>
    <row r="228" spans="1:5">
      <c r="A228" s="76" t="s">
        <v>173</v>
      </c>
      <c r="B228" s="76"/>
      <c r="C228" s="76"/>
      <c r="D228" s="76">
        <v>11</v>
      </c>
      <c r="E228" s="76">
        <v>491</v>
      </c>
    </row>
    <row r="229" spans="1:5">
      <c r="A229" s="55" t="s">
        <v>174</v>
      </c>
      <c r="B229" s="55"/>
      <c r="C229" s="55"/>
      <c r="D229" s="55">
        <v>57</v>
      </c>
      <c r="E229" s="55">
        <v>493</v>
      </c>
    </row>
    <row r="230" spans="1:5">
      <c r="A230" s="76" t="s">
        <v>488</v>
      </c>
      <c r="B230" s="76"/>
      <c r="C230" s="76"/>
      <c r="D230" s="76">
        <v>10</v>
      </c>
      <c r="E230" s="76">
        <v>494</v>
      </c>
    </row>
    <row r="231" spans="1:5">
      <c r="A231" s="55" t="s">
        <v>366</v>
      </c>
      <c r="B231" s="55"/>
      <c r="C231" s="55"/>
      <c r="D231" s="55">
        <v>57</v>
      </c>
      <c r="E231" s="55">
        <v>504</v>
      </c>
    </row>
    <row r="232" spans="1:5">
      <c r="A232" s="76" t="s">
        <v>175</v>
      </c>
      <c r="B232" s="76"/>
      <c r="C232" s="76"/>
      <c r="D232" s="76">
        <v>52</v>
      </c>
      <c r="E232" s="76">
        <v>495</v>
      </c>
    </row>
    <row r="233" spans="1:5">
      <c r="A233" s="55" t="s">
        <v>176</v>
      </c>
      <c r="B233" s="55"/>
      <c r="C233" s="55"/>
      <c r="D233" s="55">
        <v>57</v>
      </c>
      <c r="E233" s="55">
        <v>498</v>
      </c>
    </row>
    <row r="234" spans="1:5">
      <c r="A234" s="76" t="s">
        <v>177</v>
      </c>
      <c r="B234" s="76"/>
      <c r="C234" s="76"/>
      <c r="D234" s="76">
        <v>56</v>
      </c>
      <c r="E234" s="76">
        <v>587</v>
      </c>
    </row>
    <row r="235" spans="1:5">
      <c r="A235" s="55" t="s">
        <v>178</v>
      </c>
      <c r="B235" s="55"/>
      <c r="C235" s="55"/>
      <c r="D235" s="55">
        <v>7</v>
      </c>
      <c r="E235" s="55">
        <v>496</v>
      </c>
    </row>
    <row r="236" spans="1:5">
      <c r="A236" s="76" t="s">
        <v>474</v>
      </c>
      <c r="B236" s="76"/>
      <c r="C236" s="76"/>
      <c r="D236" s="76">
        <v>21</v>
      </c>
      <c r="E236" s="76">
        <v>619</v>
      </c>
    </row>
    <row r="237" spans="1:5">
      <c r="A237" s="55" t="s">
        <v>179</v>
      </c>
      <c r="B237" s="55"/>
      <c r="C237" s="55"/>
      <c r="D237" s="55">
        <v>13</v>
      </c>
      <c r="E237" s="55">
        <v>588</v>
      </c>
    </row>
    <row r="238" spans="1:5">
      <c r="A238" s="76" t="s">
        <v>180</v>
      </c>
      <c r="B238" s="76"/>
      <c r="C238" s="76"/>
      <c r="D238" s="76">
        <v>14</v>
      </c>
      <c r="E238" s="76">
        <v>500</v>
      </c>
    </row>
    <row r="239" spans="1:5">
      <c r="A239" s="55" t="s">
        <v>181</v>
      </c>
      <c r="B239" s="55"/>
      <c r="C239" s="55"/>
      <c r="D239" s="55">
        <v>2</v>
      </c>
      <c r="E239" s="55">
        <v>667</v>
      </c>
    </row>
    <row r="240" spans="1:5">
      <c r="A240" s="76" t="s">
        <v>182</v>
      </c>
      <c r="B240" s="76"/>
      <c r="C240" s="76"/>
      <c r="D240" s="76">
        <v>19</v>
      </c>
      <c r="E240" s="76">
        <v>348</v>
      </c>
    </row>
    <row r="241" spans="1:5">
      <c r="A241" s="55" t="s">
        <v>183</v>
      </c>
      <c r="B241" s="55"/>
      <c r="C241" s="55"/>
      <c r="D241" s="55">
        <v>93</v>
      </c>
      <c r="E241" s="55">
        <v>502</v>
      </c>
    </row>
    <row r="242" spans="1:5">
      <c r="A242" s="76" t="s">
        <v>184</v>
      </c>
      <c r="B242" s="76"/>
      <c r="C242" s="76"/>
      <c r="D242" s="76">
        <v>11</v>
      </c>
      <c r="E242" s="76">
        <v>565</v>
      </c>
    </row>
    <row r="243" spans="1:5">
      <c r="A243" s="55" t="s">
        <v>739</v>
      </c>
      <c r="B243" s="55"/>
      <c r="C243" s="55"/>
      <c r="D243" s="55">
        <v>16</v>
      </c>
      <c r="E243" s="55">
        <v>505</v>
      </c>
    </row>
    <row r="244" spans="1:5">
      <c r="A244" s="76" t="s">
        <v>185</v>
      </c>
      <c r="B244" s="76"/>
      <c r="C244" s="76"/>
      <c r="D244" s="76">
        <v>51</v>
      </c>
      <c r="E244" s="76">
        <v>506</v>
      </c>
    </row>
    <row r="245" spans="1:5">
      <c r="A245" s="55" t="s">
        <v>186</v>
      </c>
      <c r="B245" s="55"/>
      <c r="C245" s="55"/>
      <c r="D245" s="55">
        <v>15</v>
      </c>
      <c r="E245" s="55">
        <v>436</v>
      </c>
    </row>
    <row r="246" spans="1:5" s="32" customFormat="1" ht="12.75" customHeight="1">
      <c r="A246" s="76" t="s">
        <v>187</v>
      </c>
      <c r="B246" s="76"/>
      <c r="C246" s="79"/>
      <c r="D246" s="76">
        <v>12</v>
      </c>
      <c r="E246" s="76">
        <v>458</v>
      </c>
    </row>
    <row r="247" spans="1:5">
      <c r="A247" s="55" t="s">
        <v>188</v>
      </c>
      <c r="B247" s="55"/>
      <c r="C247" s="55"/>
      <c r="D247" s="55">
        <v>5</v>
      </c>
      <c r="E247" s="55">
        <v>509</v>
      </c>
    </row>
    <row r="248" spans="1:5">
      <c r="A248" s="76" t="s">
        <v>189</v>
      </c>
      <c r="B248" s="76"/>
      <c r="C248" s="76"/>
      <c r="D248" s="76">
        <v>5</v>
      </c>
      <c r="E248" s="76">
        <v>299</v>
      </c>
    </row>
    <row r="249" spans="1:5" ht="18">
      <c r="A249" s="55"/>
      <c r="B249" s="55"/>
      <c r="C249" s="36" t="s">
        <v>190</v>
      </c>
      <c r="D249" s="55"/>
      <c r="E249" s="55"/>
    </row>
    <row r="250" spans="1:5">
      <c r="A250" s="55" t="s">
        <v>191</v>
      </c>
      <c r="B250" s="55"/>
      <c r="C250" s="55"/>
      <c r="D250" s="55">
        <v>50</v>
      </c>
      <c r="E250" s="55">
        <v>297</v>
      </c>
    </row>
    <row r="251" spans="1:5">
      <c r="A251" s="76" t="s">
        <v>192</v>
      </c>
      <c r="B251" s="76"/>
      <c r="C251" s="76"/>
      <c r="D251" s="76">
        <v>12</v>
      </c>
      <c r="E251" s="76">
        <v>593</v>
      </c>
    </row>
    <row r="252" spans="1:5">
      <c r="A252" s="55" t="s">
        <v>193</v>
      </c>
      <c r="B252" s="55"/>
      <c r="C252" s="55"/>
      <c r="D252" s="55">
        <v>19</v>
      </c>
      <c r="E252" s="55">
        <v>377</v>
      </c>
    </row>
    <row r="253" spans="1:5" ht="12.75" customHeight="1">
      <c r="A253" s="76" t="s">
        <v>194</v>
      </c>
      <c r="B253" s="76"/>
      <c r="C253" s="79"/>
      <c r="D253" s="76">
        <v>13</v>
      </c>
      <c r="E253" s="76">
        <v>547</v>
      </c>
    </row>
    <row r="254" spans="1:5">
      <c r="A254" s="55" t="s">
        <v>195</v>
      </c>
      <c r="B254" s="55"/>
      <c r="C254" s="55"/>
      <c r="D254" s="55">
        <v>12</v>
      </c>
      <c r="E254" s="55">
        <v>514</v>
      </c>
    </row>
    <row r="255" spans="1:5">
      <c r="A255" s="76" t="s">
        <v>196</v>
      </c>
      <c r="B255" s="76"/>
      <c r="C255" s="76"/>
      <c r="D255" s="76">
        <v>7</v>
      </c>
      <c r="E255" s="76">
        <v>515</v>
      </c>
    </row>
    <row r="256" spans="1:5" ht="18">
      <c r="A256" s="55"/>
      <c r="B256" s="55"/>
      <c r="C256" s="36" t="s">
        <v>197</v>
      </c>
      <c r="D256" s="55"/>
      <c r="E256" s="55"/>
    </row>
    <row r="257" spans="1:5">
      <c r="A257" s="55" t="s">
        <v>465</v>
      </c>
      <c r="B257" s="55"/>
      <c r="C257" s="55"/>
      <c r="D257" s="55">
        <v>13</v>
      </c>
      <c r="E257" s="55">
        <v>516</v>
      </c>
    </row>
    <row r="258" spans="1:5">
      <c r="A258" s="76" t="s">
        <v>367</v>
      </c>
      <c r="B258" s="76"/>
      <c r="C258" s="76"/>
      <c r="D258" s="76">
        <v>9</v>
      </c>
      <c r="E258" s="76">
        <v>300</v>
      </c>
    </row>
    <row r="259" spans="1:5">
      <c r="A259" s="55" t="s">
        <v>324</v>
      </c>
      <c r="B259" s="55"/>
      <c r="C259" s="55"/>
      <c r="D259" s="55">
        <v>3</v>
      </c>
      <c r="E259" s="55">
        <v>517</v>
      </c>
    </row>
    <row r="260" spans="1:5" ht="12.75" customHeight="1">
      <c r="A260" s="76" t="s">
        <v>198</v>
      </c>
      <c r="B260" s="76"/>
      <c r="C260" s="79"/>
      <c r="D260" s="76">
        <v>7</v>
      </c>
      <c r="E260" s="76">
        <v>496</v>
      </c>
    </row>
    <row r="261" spans="1:5">
      <c r="A261" s="55" t="s">
        <v>425</v>
      </c>
      <c r="B261" s="55"/>
      <c r="C261" s="55"/>
      <c r="D261" s="55"/>
      <c r="E261" s="55"/>
    </row>
    <row r="262" spans="1:5">
      <c r="A262" s="76" t="s">
        <v>516</v>
      </c>
      <c r="B262" s="76"/>
      <c r="C262" s="76"/>
      <c r="D262" s="76">
        <v>22</v>
      </c>
      <c r="E262" s="76">
        <v>607</v>
      </c>
    </row>
    <row r="263" spans="1:5" ht="18">
      <c r="A263" s="55"/>
      <c r="B263" s="55"/>
      <c r="C263" s="36" t="s">
        <v>199</v>
      </c>
      <c r="D263" s="55"/>
      <c r="E263" s="55"/>
    </row>
    <row r="264" spans="1:5">
      <c r="A264" s="55" t="s">
        <v>368</v>
      </c>
      <c r="B264" s="55"/>
      <c r="C264" s="55"/>
      <c r="D264" s="55">
        <v>14</v>
      </c>
      <c r="E264" s="55">
        <v>521</v>
      </c>
    </row>
    <row r="265" spans="1:5">
      <c r="A265" s="76" t="s">
        <v>200</v>
      </c>
      <c r="B265" s="76"/>
      <c r="C265" s="76"/>
      <c r="D265" s="76">
        <v>50</v>
      </c>
      <c r="E265" s="76">
        <v>522</v>
      </c>
    </row>
    <row r="266" spans="1:5">
      <c r="A266" s="55" t="s">
        <v>201</v>
      </c>
      <c r="B266" s="55"/>
      <c r="C266" s="55"/>
      <c r="D266" s="55">
        <v>4</v>
      </c>
      <c r="E266" s="55">
        <v>523</v>
      </c>
    </row>
    <row r="267" spans="1:5">
      <c r="A267" s="76" t="s">
        <v>369</v>
      </c>
      <c r="B267" s="76"/>
      <c r="C267" s="76"/>
      <c r="D267" s="76">
        <v>21</v>
      </c>
      <c r="E267" s="76">
        <v>524</v>
      </c>
    </row>
    <row r="268" spans="1:5">
      <c r="A268" s="55" t="s">
        <v>466</v>
      </c>
      <c r="B268" s="55"/>
      <c r="C268" s="55"/>
      <c r="D268" s="55">
        <v>4</v>
      </c>
      <c r="E268" s="55">
        <v>310</v>
      </c>
    </row>
    <row r="269" spans="1:5">
      <c r="A269" s="76" t="s">
        <v>202</v>
      </c>
      <c r="B269" s="76"/>
      <c r="C269" s="76"/>
      <c r="D269" s="76">
        <v>58</v>
      </c>
      <c r="E269" s="76">
        <v>486</v>
      </c>
    </row>
    <row r="270" spans="1:5">
      <c r="A270" s="55" t="s">
        <v>203</v>
      </c>
      <c r="B270" s="55"/>
      <c r="C270" s="55"/>
      <c r="D270" s="55">
        <v>12</v>
      </c>
      <c r="E270" s="55">
        <v>526</v>
      </c>
    </row>
    <row r="271" spans="1:5">
      <c r="A271" s="76" t="s">
        <v>204</v>
      </c>
      <c r="B271" s="76"/>
      <c r="C271" s="76"/>
      <c r="D271" s="76">
        <v>16</v>
      </c>
      <c r="E271" s="76">
        <v>527</v>
      </c>
    </row>
    <row r="272" spans="1:5">
      <c r="A272" s="55" t="s">
        <v>205</v>
      </c>
      <c r="B272" s="55"/>
      <c r="C272" s="55"/>
      <c r="D272" s="55">
        <v>63</v>
      </c>
      <c r="E272" s="55">
        <v>308</v>
      </c>
    </row>
    <row r="273" spans="1:5">
      <c r="A273" s="76" t="s">
        <v>206</v>
      </c>
      <c r="B273" s="76"/>
      <c r="C273" s="76"/>
      <c r="D273" s="76">
        <v>4</v>
      </c>
      <c r="E273" s="76">
        <v>378</v>
      </c>
    </row>
    <row r="274" spans="1:5">
      <c r="A274" s="55" t="s">
        <v>207</v>
      </c>
      <c r="B274" s="55"/>
      <c r="C274" s="55"/>
      <c r="D274" s="55">
        <v>14</v>
      </c>
      <c r="E274" s="55">
        <v>529</v>
      </c>
    </row>
    <row r="275" spans="1:5">
      <c r="A275" s="76" t="s">
        <v>208</v>
      </c>
      <c r="B275" s="76"/>
      <c r="C275" s="76"/>
      <c r="D275" s="76">
        <v>50</v>
      </c>
      <c r="E275" s="76">
        <v>297</v>
      </c>
    </row>
    <row r="276" spans="1:5">
      <c r="A276" s="55" t="s">
        <v>370</v>
      </c>
      <c r="B276" s="55"/>
      <c r="C276" s="55"/>
      <c r="D276" s="55">
        <v>4</v>
      </c>
      <c r="E276" s="55">
        <v>583</v>
      </c>
    </row>
    <row r="277" spans="1:5">
      <c r="A277" s="76" t="s">
        <v>371</v>
      </c>
      <c r="B277" s="76"/>
      <c r="C277" s="76"/>
      <c r="D277" s="76">
        <v>16</v>
      </c>
      <c r="E277" s="76">
        <v>530</v>
      </c>
    </row>
    <row r="278" spans="1:5">
      <c r="A278" s="55" t="s">
        <v>209</v>
      </c>
      <c r="B278" s="55"/>
      <c r="C278" s="55"/>
      <c r="D278" s="55">
        <v>19</v>
      </c>
      <c r="E278" s="55">
        <v>348</v>
      </c>
    </row>
    <row r="279" spans="1:5">
      <c r="A279" s="76" t="s">
        <v>210</v>
      </c>
      <c r="B279" s="76"/>
      <c r="C279" s="76"/>
      <c r="D279" s="76">
        <v>12</v>
      </c>
      <c r="E279" s="76">
        <v>534</v>
      </c>
    </row>
    <row r="280" spans="1:5">
      <c r="A280" s="55" t="s">
        <v>211</v>
      </c>
      <c r="B280" s="55"/>
      <c r="C280" s="55"/>
      <c r="D280" s="55">
        <v>19</v>
      </c>
      <c r="E280" s="55">
        <v>348</v>
      </c>
    </row>
    <row r="281" spans="1:5">
      <c r="A281" s="76" t="s">
        <v>372</v>
      </c>
      <c r="B281" s="76"/>
      <c r="C281" s="76"/>
      <c r="D281" s="76">
        <v>6</v>
      </c>
      <c r="E281" s="76">
        <v>406</v>
      </c>
    </row>
    <row r="282" spans="1:5">
      <c r="A282" s="55" t="s">
        <v>212</v>
      </c>
      <c r="B282" s="55"/>
      <c r="C282" s="55"/>
      <c r="D282" s="55">
        <v>13</v>
      </c>
      <c r="E282" s="55">
        <v>560</v>
      </c>
    </row>
    <row r="283" spans="1:5">
      <c r="A283" s="76" t="s">
        <v>213</v>
      </c>
      <c r="B283" s="76"/>
      <c r="C283" s="76"/>
      <c r="D283" s="76">
        <v>4</v>
      </c>
      <c r="E283" s="76">
        <v>319</v>
      </c>
    </row>
    <row r="284" spans="1:5">
      <c r="A284" s="55" t="s">
        <v>214</v>
      </c>
      <c r="B284" s="55"/>
      <c r="C284" s="55"/>
      <c r="D284" s="55">
        <v>50</v>
      </c>
      <c r="E284" s="55">
        <v>539</v>
      </c>
    </row>
    <row r="285" spans="1:5">
      <c r="A285" s="76" t="s">
        <v>373</v>
      </c>
      <c r="B285" s="76"/>
      <c r="C285" s="76"/>
      <c r="D285" s="76">
        <v>54</v>
      </c>
      <c r="E285" s="76">
        <v>538</v>
      </c>
    </row>
    <row r="286" spans="1:5">
      <c r="A286" s="55" t="s">
        <v>215</v>
      </c>
      <c r="B286" s="55"/>
      <c r="C286" s="55"/>
      <c r="D286" s="55">
        <v>13</v>
      </c>
      <c r="E286" s="55">
        <v>668</v>
      </c>
    </row>
    <row r="287" spans="1:5">
      <c r="A287" s="76" t="s">
        <v>216</v>
      </c>
      <c r="B287" s="76"/>
      <c r="C287" s="76"/>
      <c r="D287" s="76">
        <v>4</v>
      </c>
      <c r="E287" s="76">
        <v>540</v>
      </c>
    </row>
    <row r="288" spans="1:5">
      <c r="A288" s="55" t="s">
        <v>217</v>
      </c>
      <c r="B288" s="55"/>
      <c r="C288" s="55"/>
      <c r="D288" s="55">
        <v>11</v>
      </c>
      <c r="E288" s="55">
        <v>542</v>
      </c>
    </row>
    <row r="289" spans="1:5">
      <c r="A289" s="76" t="s">
        <v>497</v>
      </c>
      <c r="B289" s="76"/>
      <c r="C289" s="76"/>
      <c r="D289" s="76"/>
      <c r="E289" s="76"/>
    </row>
    <row r="290" spans="1:5">
      <c r="A290" s="55" t="s">
        <v>218</v>
      </c>
      <c r="B290" s="55"/>
      <c r="C290" s="55"/>
      <c r="D290" s="55">
        <v>18</v>
      </c>
      <c r="E290" s="55">
        <v>412</v>
      </c>
    </row>
    <row r="291" spans="1:5">
      <c r="A291" s="76" t="s">
        <v>219</v>
      </c>
      <c r="B291" s="76"/>
      <c r="C291" s="76"/>
      <c r="D291" s="76">
        <v>4</v>
      </c>
      <c r="E291" s="76">
        <v>544</v>
      </c>
    </row>
    <row r="292" spans="1:5">
      <c r="A292" s="55" t="s">
        <v>453</v>
      </c>
      <c r="B292" s="55"/>
      <c r="C292" s="55"/>
      <c r="D292" s="55">
        <v>0</v>
      </c>
      <c r="E292" s="55">
        <v>650</v>
      </c>
    </row>
    <row r="293" spans="1:5">
      <c r="A293" s="76" t="s">
        <v>454</v>
      </c>
      <c r="B293" s="76"/>
      <c r="C293" s="76"/>
      <c r="D293" s="76">
        <v>19</v>
      </c>
      <c r="E293" s="76">
        <v>390</v>
      </c>
    </row>
    <row r="294" spans="1:5">
      <c r="A294" s="55" t="s">
        <v>220</v>
      </c>
      <c r="B294" s="55"/>
      <c r="C294" s="55"/>
      <c r="D294" s="55">
        <v>13</v>
      </c>
      <c r="E294" s="55">
        <v>547</v>
      </c>
    </row>
    <row r="295" spans="1:5">
      <c r="A295" s="76" t="s">
        <v>221</v>
      </c>
      <c r="B295" s="76"/>
      <c r="C295" s="76"/>
      <c r="D295" s="76">
        <v>7</v>
      </c>
      <c r="E295" s="76">
        <v>496</v>
      </c>
    </row>
    <row r="296" spans="1:5">
      <c r="A296" s="55" t="s">
        <v>473</v>
      </c>
      <c r="B296" s="55"/>
      <c r="C296" s="55"/>
      <c r="D296" s="55">
        <v>21</v>
      </c>
      <c r="E296" s="55">
        <v>619</v>
      </c>
    </row>
    <row r="297" spans="1:5">
      <c r="A297" s="76" t="s">
        <v>374</v>
      </c>
      <c r="B297" s="76"/>
      <c r="C297" s="76"/>
      <c r="D297" s="76"/>
      <c r="E297" s="76"/>
    </row>
    <row r="298" spans="1:5" ht="12.75" customHeight="1">
      <c r="A298" s="55" t="s">
        <v>375</v>
      </c>
      <c r="B298" s="55"/>
      <c r="C298" s="36"/>
      <c r="D298" s="55">
        <v>22</v>
      </c>
      <c r="E298" s="55">
        <v>607</v>
      </c>
    </row>
    <row r="299" spans="1:5">
      <c r="A299" s="76" t="s">
        <v>222</v>
      </c>
      <c r="B299" s="76"/>
      <c r="C299" s="76"/>
      <c r="D299" s="76">
        <v>5</v>
      </c>
      <c r="E299" s="76">
        <v>520</v>
      </c>
    </row>
    <row r="300" spans="1:5">
      <c r="A300" s="55" t="s">
        <v>223</v>
      </c>
      <c r="B300" s="55"/>
      <c r="C300" s="55"/>
      <c r="D300" s="55">
        <v>4</v>
      </c>
      <c r="E300" s="55">
        <v>385</v>
      </c>
    </row>
    <row r="301" spans="1:5" ht="18">
      <c r="A301" s="55"/>
      <c r="B301" s="55"/>
      <c r="C301" s="36" t="s">
        <v>224</v>
      </c>
      <c r="D301" s="55"/>
      <c r="E301" s="55"/>
    </row>
    <row r="302" spans="1:5">
      <c r="A302" s="55" t="s">
        <v>225</v>
      </c>
      <c r="B302" s="55"/>
      <c r="C302" s="55"/>
      <c r="D302" s="55">
        <v>13</v>
      </c>
      <c r="E302" s="55">
        <v>553</v>
      </c>
    </row>
    <row r="303" spans="1:5">
      <c r="A303" s="76" t="s">
        <v>438</v>
      </c>
      <c r="B303" s="76"/>
      <c r="C303" s="76"/>
      <c r="D303" s="76"/>
      <c r="E303" s="76"/>
    </row>
    <row r="304" spans="1:5">
      <c r="A304" s="55" t="s">
        <v>226</v>
      </c>
      <c r="B304" s="55"/>
      <c r="C304" s="55"/>
      <c r="D304" s="55">
        <v>0</v>
      </c>
      <c r="E304" s="55">
        <v>554</v>
      </c>
    </row>
    <row r="305" spans="1:5">
      <c r="A305" s="76" t="s">
        <v>227</v>
      </c>
      <c r="B305" s="76"/>
      <c r="C305" s="76"/>
      <c r="D305" s="76">
        <v>5</v>
      </c>
      <c r="E305" s="76">
        <v>552</v>
      </c>
    </row>
    <row r="306" spans="1:5">
      <c r="A306" s="55" t="s">
        <v>228</v>
      </c>
      <c r="B306" s="55"/>
      <c r="C306" s="55"/>
      <c r="D306" s="55">
        <v>4</v>
      </c>
      <c r="E306" s="55">
        <v>555</v>
      </c>
    </row>
    <row r="307" spans="1:5">
      <c r="A307" s="76" t="s">
        <v>426</v>
      </c>
      <c r="B307" s="76"/>
      <c r="C307" s="76"/>
      <c r="D307" s="76"/>
      <c r="E307" s="76"/>
    </row>
    <row r="308" spans="1:5">
      <c r="A308" s="55" t="s">
        <v>229</v>
      </c>
      <c r="B308" s="55"/>
      <c r="C308" s="55"/>
      <c r="D308" s="55">
        <v>5</v>
      </c>
      <c r="E308" s="55">
        <v>559</v>
      </c>
    </row>
    <row r="309" spans="1:5">
      <c r="A309" s="76" t="s">
        <v>230</v>
      </c>
      <c r="B309" s="76"/>
      <c r="C309" s="76"/>
      <c r="D309" s="76">
        <v>57</v>
      </c>
      <c r="E309" s="76">
        <v>622</v>
      </c>
    </row>
    <row r="310" spans="1:5">
      <c r="A310" s="55" t="s">
        <v>231</v>
      </c>
      <c r="B310" s="55"/>
      <c r="C310" s="55"/>
      <c r="D310" s="55">
        <v>12</v>
      </c>
      <c r="E310" s="55">
        <v>463</v>
      </c>
    </row>
    <row r="311" spans="1:5">
      <c r="A311" s="76" t="s">
        <v>232</v>
      </c>
      <c r="B311" s="76"/>
      <c r="C311" s="76"/>
      <c r="D311" s="76">
        <v>13</v>
      </c>
      <c r="E311" s="76">
        <v>560</v>
      </c>
    </row>
    <row r="312" spans="1:5">
      <c r="A312" s="55" t="s">
        <v>233</v>
      </c>
      <c r="B312" s="55"/>
      <c r="C312" s="55"/>
      <c r="D312" s="55">
        <v>14</v>
      </c>
      <c r="E312" s="55">
        <v>561</v>
      </c>
    </row>
    <row r="313" spans="1:5">
      <c r="A313" s="76" t="s">
        <v>234</v>
      </c>
      <c r="B313" s="76"/>
      <c r="C313" s="76"/>
      <c r="D313" s="76">
        <v>16</v>
      </c>
      <c r="E313" s="76">
        <v>433</v>
      </c>
    </row>
    <row r="314" spans="1:5">
      <c r="A314" s="55" t="s">
        <v>235</v>
      </c>
      <c r="B314" s="55"/>
      <c r="C314" s="55"/>
      <c r="D314" s="55">
        <v>1</v>
      </c>
      <c r="E314" s="55">
        <v>626</v>
      </c>
    </row>
    <row r="315" spans="1:5">
      <c r="A315" s="76" t="s">
        <v>236</v>
      </c>
      <c r="B315" s="76"/>
      <c r="C315" s="76"/>
      <c r="D315" s="76">
        <v>2</v>
      </c>
      <c r="E315" s="76">
        <v>564</v>
      </c>
    </row>
    <row r="316" spans="1:5">
      <c r="A316" s="55" t="s">
        <v>237</v>
      </c>
      <c r="B316" s="55"/>
      <c r="C316" s="55"/>
      <c r="D316" s="55">
        <v>11</v>
      </c>
      <c r="E316" s="55">
        <v>565</v>
      </c>
    </row>
    <row r="317" spans="1:5">
      <c r="A317" s="76" t="s">
        <v>238</v>
      </c>
      <c r="B317" s="76"/>
      <c r="C317" s="76"/>
      <c r="D317" s="76">
        <v>1</v>
      </c>
      <c r="E317" s="76">
        <v>574</v>
      </c>
    </row>
    <row r="318" spans="1:5">
      <c r="A318" s="55" t="s">
        <v>239</v>
      </c>
      <c r="B318" s="55"/>
      <c r="C318" s="55"/>
      <c r="D318" s="55">
        <v>1</v>
      </c>
      <c r="E318" s="55">
        <v>596</v>
      </c>
    </row>
    <row r="319" spans="1:5">
      <c r="A319" s="76" t="s">
        <v>325</v>
      </c>
      <c r="B319" s="76"/>
      <c r="C319" s="76"/>
      <c r="D319" s="76">
        <v>5</v>
      </c>
      <c r="E319" s="76">
        <v>329</v>
      </c>
    </row>
    <row r="320" spans="1:5">
      <c r="A320" s="55" t="s">
        <v>326</v>
      </c>
      <c r="B320" s="55"/>
      <c r="C320" s="55"/>
      <c r="D320" s="55">
        <v>5</v>
      </c>
      <c r="E320" s="55">
        <v>342</v>
      </c>
    </row>
    <row r="321" spans="1:5">
      <c r="A321" s="76" t="s">
        <v>327</v>
      </c>
      <c r="B321" s="76"/>
      <c r="C321" s="76"/>
      <c r="D321" s="76">
        <v>5</v>
      </c>
      <c r="E321" s="76">
        <v>352</v>
      </c>
    </row>
    <row r="322" spans="1:5">
      <c r="A322" s="55" t="s">
        <v>240</v>
      </c>
      <c r="B322" s="55"/>
      <c r="C322" s="55"/>
      <c r="D322" s="55">
        <v>5</v>
      </c>
      <c r="E322" s="55">
        <v>324</v>
      </c>
    </row>
    <row r="323" spans="1:5">
      <c r="A323" s="76" t="s">
        <v>328</v>
      </c>
      <c r="B323" s="76"/>
      <c r="C323" s="76"/>
      <c r="D323" s="76">
        <v>12</v>
      </c>
      <c r="E323" s="76">
        <v>437</v>
      </c>
    </row>
    <row r="324" spans="1:5">
      <c r="A324" s="55" t="s">
        <v>241</v>
      </c>
      <c r="B324" s="55"/>
      <c r="C324" s="55"/>
      <c r="D324" s="55">
        <v>7</v>
      </c>
      <c r="E324" s="55">
        <v>418</v>
      </c>
    </row>
    <row r="325" spans="1:5">
      <c r="A325" s="76" t="s">
        <v>242</v>
      </c>
      <c r="B325" s="76"/>
      <c r="C325" s="76"/>
      <c r="D325" s="76">
        <v>6</v>
      </c>
      <c r="E325" s="76">
        <v>568</v>
      </c>
    </row>
    <row r="326" spans="1:5">
      <c r="A326" s="55" t="s">
        <v>468</v>
      </c>
      <c r="B326" s="55"/>
      <c r="C326" s="55"/>
      <c r="D326" s="55">
        <v>21</v>
      </c>
      <c r="E326" s="55">
        <v>619</v>
      </c>
    </row>
    <row r="327" spans="1:5">
      <c r="A327" s="76" t="s">
        <v>243</v>
      </c>
      <c r="B327" s="76"/>
      <c r="C327" s="76"/>
      <c r="D327" s="76">
        <v>7</v>
      </c>
      <c r="E327" s="76">
        <v>515</v>
      </c>
    </row>
    <row r="328" spans="1:5">
      <c r="A328" s="55" t="s">
        <v>244</v>
      </c>
      <c r="B328" s="55"/>
      <c r="C328" s="55"/>
      <c r="D328" s="55"/>
      <c r="E328" s="55"/>
    </row>
    <row r="329" spans="1:5">
      <c r="A329" s="76"/>
      <c r="B329" s="76" t="s">
        <v>382</v>
      </c>
      <c r="C329" s="76"/>
      <c r="D329" s="76">
        <v>6</v>
      </c>
      <c r="E329" s="76">
        <v>323</v>
      </c>
    </row>
    <row r="330" spans="1:5">
      <c r="A330" s="55"/>
      <c r="B330" s="55" t="s">
        <v>381</v>
      </c>
      <c r="C330" s="55"/>
      <c r="D330" s="55">
        <v>12</v>
      </c>
      <c r="E330" s="55">
        <v>328</v>
      </c>
    </row>
    <row r="331" spans="1:5">
      <c r="A331" s="76"/>
      <c r="B331" s="76" t="s">
        <v>380</v>
      </c>
      <c r="C331" s="76"/>
      <c r="D331" s="76">
        <v>5</v>
      </c>
      <c r="E331" s="76">
        <v>342</v>
      </c>
    </row>
    <row r="332" spans="1:5">
      <c r="A332" s="55"/>
      <c r="B332" s="55" t="s">
        <v>379</v>
      </c>
      <c r="C332" s="55"/>
      <c r="D332" s="55">
        <v>5</v>
      </c>
      <c r="E332" s="55">
        <v>352</v>
      </c>
    </row>
    <row r="333" spans="1:5">
      <c r="A333" s="76"/>
      <c r="B333" s="76" t="s">
        <v>378</v>
      </c>
      <c r="C333" s="76"/>
      <c r="D333" s="76">
        <v>6</v>
      </c>
      <c r="E333" s="76">
        <v>399</v>
      </c>
    </row>
    <row r="334" spans="1:5">
      <c r="A334" s="55"/>
      <c r="B334" s="55" t="s">
        <v>377</v>
      </c>
      <c r="C334" s="55"/>
      <c r="D334" s="55">
        <v>6</v>
      </c>
      <c r="E334" s="55">
        <v>406</v>
      </c>
    </row>
    <row r="335" spans="1:5">
      <c r="A335" s="76"/>
      <c r="B335" s="76" t="s">
        <v>376</v>
      </c>
      <c r="C335" s="76"/>
      <c r="D335" s="76">
        <v>12</v>
      </c>
      <c r="E335" s="76">
        <v>419</v>
      </c>
    </row>
    <row r="336" spans="1:5">
      <c r="A336" s="55"/>
      <c r="B336" s="55" t="s">
        <v>383</v>
      </c>
      <c r="C336" s="55"/>
      <c r="D336" s="55">
        <v>12</v>
      </c>
      <c r="E336" s="55">
        <v>427</v>
      </c>
    </row>
    <row r="337" spans="1:5">
      <c r="A337" s="76"/>
      <c r="B337" s="76" t="s">
        <v>384</v>
      </c>
      <c r="C337" s="76"/>
      <c r="D337" s="76">
        <v>6</v>
      </c>
      <c r="E337" s="76">
        <v>450</v>
      </c>
    </row>
    <row r="338" spans="1:5">
      <c r="A338" s="55"/>
      <c r="B338" s="55" t="s">
        <v>385</v>
      </c>
      <c r="C338" s="55"/>
      <c r="D338" s="55">
        <v>12</v>
      </c>
      <c r="E338" s="55">
        <v>451</v>
      </c>
    </row>
    <row r="339" spans="1:5">
      <c r="A339" s="76"/>
      <c r="B339" s="76" t="s">
        <v>386</v>
      </c>
      <c r="C339" s="76"/>
      <c r="D339" s="76">
        <v>6</v>
      </c>
      <c r="E339" s="76">
        <v>465</v>
      </c>
    </row>
    <row r="340" spans="1:5">
      <c r="A340" s="55"/>
      <c r="B340" s="55" t="s">
        <v>387</v>
      </c>
      <c r="C340" s="55"/>
      <c r="D340" s="55">
        <v>12</v>
      </c>
      <c r="E340" s="55">
        <v>489</v>
      </c>
    </row>
    <row r="341" spans="1:5">
      <c r="A341" s="82"/>
      <c r="B341" s="76" t="s">
        <v>388</v>
      </c>
      <c r="C341" s="76"/>
      <c r="D341" s="76">
        <v>12</v>
      </c>
      <c r="E341" s="76">
        <v>514</v>
      </c>
    </row>
    <row r="342" spans="1:5" ht="12.75" customHeight="1">
      <c r="A342" s="55"/>
      <c r="B342" s="55" t="s">
        <v>389</v>
      </c>
      <c r="C342" s="36"/>
      <c r="D342" s="55">
        <v>12</v>
      </c>
      <c r="E342" s="55">
        <v>617</v>
      </c>
    </row>
    <row r="343" spans="1:5">
      <c r="A343" s="76"/>
      <c r="B343" s="76" t="s">
        <v>390</v>
      </c>
      <c r="C343" s="76"/>
      <c r="D343" s="76">
        <v>6</v>
      </c>
      <c r="E343" s="76">
        <v>602</v>
      </c>
    </row>
    <row r="344" spans="1:5">
      <c r="A344" s="55" t="s">
        <v>517</v>
      </c>
      <c r="B344" s="55"/>
      <c r="C344" s="55"/>
      <c r="D344" s="55"/>
      <c r="E344" s="55"/>
    </row>
    <row r="345" spans="1:5">
      <c r="A345" s="76" t="s">
        <v>245</v>
      </c>
      <c r="B345" s="76"/>
      <c r="C345" s="76"/>
      <c r="D345" s="76">
        <v>4</v>
      </c>
      <c r="E345" s="76">
        <v>570</v>
      </c>
    </row>
    <row r="346" spans="1:5" ht="18">
      <c r="A346" s="55"/>
      <c r="B346" s="55"/>
      <c r="C346" s="36" t="s">
        <v>246</v>
      </c>
      <c r="D346" s="55"/>
      <c r="E346" s="55"/>
    </row>
    <row r="347" spans="1:5">
      <c r="A347" s="55" t="s">
        <v>521</v>
      </c>
      <c r="B347" s="55"/>
      <c r="C347" s="55"/>
      <c r="D347" s="55">
        <v>11</v>
      </c>
      <c r="E347" s="55">
        <v>295</v>
      </c>
    </row>
    <row r="348" spans="1:5">
      <c r="A348" s="76" t="s">
        <v>247</v>
      </c>
      <c r="B348" s="76"/>
      <c r="C348" s="76"/>
      <c r="D348" s="76">
        <v>18</v>
      </c>
      <c r="E348" s="76">
        <v>571</v>
      </c>
    </row>
    <row r="349" spans="1:5">
      <c r="A349" s="55" t="s">
        <v>248</v>
      </c>
      <c r="B349" s="55"/>
      <c r="C349" s="55"/>
      <c r="D349" s="55"/>
      <c r="E349" s="55"/>
    </row>
    <row r="350" spans="1:5">
      <c r="A350" s="76" t="s">
        <v>410</v>
      </c>
      <c r="B350" s="76"/>
      <c r="C350" s="76"/>
      <c r="D350" s="76"/>
      <c r="E350" s="76"/>
    </row>
    <row r="351" spans="1:5">
      <c r="A351" s="55" t="s">
        <v>411</v>
      </c>
      <c r="B351" s="55"/>
      <c r="C351" s="55"/>
      <c r="D351" s="55"/>
      <c r="E351" s="55"/>
    </row>
    <row r="352" spans="1:5">
      <c r="A352" s="76" t="s">
        <v>391</v>
      </c>
      <c r="B352" s="76"/>
      <c r="C352" s="76"/>
      <c r="D352" s="76">
        <v>1</v>
      </c>
      <c r="E352" s="76">
        <v>574</v>
      </c>
    </row>
    <row r="353" spans="1:5">
      <c r="A353" s="55" t="s">
        <v>249</v>
      </c>
      <c r="B353" s="55"/>
      <c r="C353" s="55"/>
      <c r="D353" s="55">
        <v>5</v>
      </c>
      <c r="E353" s="55">
        <v>575</v>
      </c>
    </row>
    <row r="354" spans="1:5">
      <c r="A354" s="76" t="s">
        <v>392</v>
      </c>
      <c r="B354" s="76"/>
      <c r="C354" s="76"/>
      <c r="D354" s="76">
        <v>11</v>
      </c>
      <c r="E354" s="76">
        <v>467</v>
      </c>
    </row>
    <row r="355" spans="1:5">
      <c r="A355" s="55" t="s">
        <v>250</v>
      </c>
      <c r="B355" s="55"/>
      <c r="C355" s="55"/>
      <c r="D355" s="55">
        <v>7</v>
      </c>
      <c r="E355" s="55">
        <v>418</v>
      </c>
    </row>
    <row r="356" spans="1:5">
      <c r="A356" s="76" t="s">
        <v>469</v>
      </c>
      <c r="B356" s="76"/>
      <c r="C356" s="76"/>
      <c r="D356" s="76">
        <v>21</v>
      </c>
      <c r="E356" s="76">
        <v>619</v>
      </c>
    </row>
    <row r="357" spans="1:5">
      <c r="A357" s="55" t="s">
        <v>251</v>
      </c>
      <c r="B357" s="55"/>
      <c r="C357" s="55"/>
      <c r="D357" s="55">
        <v>14</v>
      </c>
      <c r="E357" s="55">
        <v>577</v>
      </c>
    </row>
    <row r="358" spans="1:5">
      <c r="A358" s="76" t="s">
        <v>503</v>
      </c>
      <c r="B358" s="76"/>
      <c r="C358" s="76"/>
      <c r="D358" s="76">
        <v>13</v>
      </c>
      <c r="E358" s="76">
        <v>317</v>
      </c>
    </row>
    <row r="359" spans="1:5">
      <c r="A359" s="55" t="s">
        <v>252</v>
      </c>
      <c r="B359" s="55"/>
      <c r="C359" s="55"/>
      <c r="D359" s="55">
        <v>12</v>
      </c>
      <c r="E359" s="55">
        <v>419</v>
      </c>
    </row>
    <row r="360" spans="1:5">
      <c r="A360" s="76" t="s">
        <v>253</v>
      </c>
      <c r="B360" s="76"/>
      <c r="C360" s="76"/>
      <c r="D360" s="76">
        <v>59</v>
      </c>
      <c r="E360" s="76">
        <v>579</v>
      </c>
    </row>
    <row r="361" spans="1:5">
      <c r="A361" s="55" t="s">
        <v>3</v>
      </c>
      <c r="B361" s="55"/>
      <c r="C361" s="55"/>
      <c r="D361" s="55">
        <v>44</v>
      </c>
      <c r="E361" s="55">
        <v>306</v>
      </c>
    </row>
    <row r="362" spans="1:5">
      <c r="A362" s="76" t="s">
        <v>254</v>
      </c>
      <c r="B362" s="76"/>
      <c r="C362" s="76"/>
      <c r="D362" s="76">
        <v>4</v>
      </c>
      <c r="E362" s="76">
        <v>583</v>
      </c>
    </row>
    <row r="363" spans="1:5">
      <c r="A363" s="55" t="s">
        <v>255</v>
      </c>
      <c r="B363" s="55"/>
      <c r="C363" s="55"/>
      <c r="D363" s="55">
        <v>5</v>
      </c>
      <c r="E363" s="55">
        <v>584</v>
      </c>
    </row>
    <row r="364" spans="1:5">
      <c r="A364" s="76" t="s">
        <v>518</v>
      </c>
      <c r="B364" s="76"/>
      <c r="C364" s="76"/>
      <c r="D364" s="76"/>
      <c r="E364" s="76"/>
    </row>
    <row r="365" spans="1:5">
      <c r="A365" s="55" t="s">
        <v>256</v>
      </c>
      <c r="B365" s="55"/>
      <c r="C365" s="55"/>
      <c r="D365" s="55">
        <v>12</v>
      </c>
      <c r="E365" s="55">
        <v>586</v>
      </c>
    </row>
    <row r="366" spans="1:5">
      <c r="A366" s="76" t="s">
        <v>329</v>
      </c>
      <c r="B366" s="76"/>
      <c r="C366" s="76"/>
      <c r="D366" s="76">
        <v>56</v>
      </c>
      <c r="E366" s="76">
        <v>587</v>
      </c>
    </row>
    <row r="367" spans="1:5">
      <c r="A367" s="55" t="s">
        <v>393</v>
      </c>
      <c r="B367" s="55"/>
      <c r="C367" s="55"/>
      <c r="D367" s="55">
        <v>13</v>
      </c>
      <c r="E367" s="55">
        <v>588</v>
      </c>
    </row>
    <row r="368" spans="1:5">
      <c r="A368" s="76" t="s">
        <v>394</v>
      </c>
      <c r="B368" s="76"/>
      <c r="C368" s="76"/>
      <c r="D368" s="76">
        <v>11</v>
      </c>
      <c r="E368" s="76">
        <v>589</v>
      </c>
    </row>
    <row r="369" spans="1:7">
      <c r="A369" s="55" t="s">
        <v>747</v>
      </c>
      <c r="B369" s="55"/>
      <c r="C369" s="55"/>
      <c r="D369" s="55">
        <v>20</v>
      </c>
      <c r="E369" s="55">
        <v>594</v>
      </c>
    </row>
    <row r="370" spans="1:7">
      <c r="A370" s="76" t="s">
        <v>395</v>
      </c>
      <c r="B370" s="76"/>
      <c r="C370" s="76"/>
      <c r="D370" s="76" t="s">
        <v>310</v>
      </c>
      <c r="E370" s="76" t="s">
        <v>310</v>
      </c>
    </row>
    <row r="371" spans="1:7">
      <c r="A371" s="55" t="s">
        <v>257</v>
      </c>
      <c r="B371" s="55"/>
      <c r="C371" s="55"/>
      <c r="D371" s="55">
        <v>15</v>
      </c>
      <c r="E371" s="55">
        <v>475</v>
      </c>
    </row>
    <row r="372" spans="1:7">
      <c r="A372" s="76" t="s">
        <v>258</v>
      </c>
      <c r="B372" s="76"/>
      <c r="C372" s="76"/>
      <c r="D372" s="76">
        <v>15</v>
      </c>
      <c r="E372" s="76">
        <v>393</v>
      </c>
    </row>
    <row r="373" spans="1:7">
      <c r="A373" s="55" t="s">
        <v>259</v>
      </c>
      <c r="B373" s="55"/>
      <c r="C373" s="55"/>
      <c r="D373" s="55">
        <v>14</v>
      </c>
      <c r="E373" s="55">
        <v>592</v>
      </c>
    </row>
    <row r="374" spans="1:7">
      <c r="A374" s="76" t="s">
        <v>260</v>
      </c>
      <c r="B374" s="76"/>
      <c r="C374" s="76"/>
      <c r="D374" s="76">
        <v>12</v>
      </c>
      <c r="E374" s="76">
        <v>593</v>
      </c>
    </row>
    <row r="375" spans="1:7">
      <c r="A375" s="55" t="s">
        <v>491</v>
      </c>
      <c r="B375" s="55"/>
      <c r="C375" s="55"/>
      <c r="D375" s="55"/>
      <c r="F375" s="68"/>
    </row>
    <row r="376" spans="1:7">
      <c r="A376" s="76"/>
      <c r="B376" s="76" t="s">
        <v>504</v>
      </c>
      <c r="C376" s="76"/>
      <c r="D376" s="76">
        <v>20</v>
      </c>
      <c r="E376" s="76">
        <v>595</v>
      </c>
      <c r="F376" s="55"/>
    </row>
    <row r="377" spans="1:7">
      <c r="A377" s="55"/>
      <c r="B377" s="55" t="s">
        <v>495</v>
      </c>
      <c r="C377" s="55"/>
      <c r="D377" s="55">
        <v>2</v>
      </c>
      <c r="E377" s="69">
        <v>564</v>
      </c>
      <c r="F377" s="67"/>
    </row>
    <row r="378" spans="1:7">
      <c r="A378" s="76"/>
      <c r="B378" s="76" t="s">
        <v>493</v>
      </c>
      <c r="C378" s="76"/>
      <c r="D378" s="76">
        <v>5</v>
      </c>
      <c r="E378" s="78">
        <v>627</v>
      </c>
      <c r="F378" s="67"/>
    </row>
    <row r="379" spans="1:7">
      <c r="A379" s="55"/>
      <c r="B379" s="55" t="s">
        <v>492</v>
      </c>
      <c r="C379" s="55"/>
      <c r="D379" s="55">
        <v>21</v>
      </c>
      <c r="E379" s="69">
        <v>569</v>
      </c>
      <c r="F379" s="67"/>
      <c r="G379" s="68"/>
    </row>
    <row r="380" spans="1:7">
      <c r="A380" s="76"/>
      <c r="B380" s="76" t="s">
        <v>494</v>
      </c>
      <c r="C380" s="76"/>
      <c r="D380" s="76">
        <v>17</v>
      </c>
      <c r="E380" s="78">
        <v>566</v>
      </c>
      <c r="F380" s="67"/>
    </row>
    <row r="381" spans="1:7">
      <c r="A381" s="55" t="s">
        <v>396</v>
      </c>
      <c r="B381" s="55"/>
      <c r="C381" s="55"/>
      <c r="D381" s="55">
        <v>21</v>
      </c>
      <c r="E381" s="55">
        <v>619</v>
      </c>
    </row>
    <row r="382" spans="1:7">
      <c r="A382" s="76" t="s">
        <v>261</v>
      </c>
      <c r="B382" s="76"/>
      <c r="C382" s="76"/>
      <c r="D382" s="76">
        <v>1</v>
      </c>
      <c r="E382" s="76">
        <v>632</v>
      </c>
    </row>
    <row r="383" spans="1:7">
      <c r="A383" s="55" t="s">
        <v>262</v>
      </c>
      <c r="B383" s="55"/>
      <c r="C383" s="55"/>
      <c r="D383" s="55">
        <v>56</v>
      </c>
      <c r="E383" s="55">
        <v>599</v>
      </c>
    </row>
    <row r="384" spans="1:7">
      <c r="A384" s="76" t="s">
        <v>263</v>
      </c>
      <c r="B384" s="76"/>
      <c r="C384" s="76"/>
      <c r="D384" s="76">
        <v>4</v>
      </c>
      <c r="E384" s="76">
        <v>600</v>
      </c>
    </row>
    <row r="385" spans="1:5">
      <c r="A385" s="55" t="s">
        <v>412</v>
      </c>
      <c r="B385" s="55"/>
      <c r="C385" s="55"/>
      <c r="D385" s="55" t="s">
        <v>310</v>
      </c>
      <c r="E385" s="55" t="s">
        <v>310</v>
      </c>
    </row>
    <row r="386" spans="1:5">
      <c r="A386" s="76" t="s">
        <v>724</v>
      </c>
      <c r="B386" s="76"/>
      <c r="C386" s="76"/>
      <c r="D386" s="76">
        <v>17</v>
      </c>
      <c r="E386" s="76">
        <v>685</v>
      </c>
    </row>
    <row r="387" spans="1:5">
      <c r="A387" s="55" t="s">
        <v>725</v>
      </c>
      <c r="B387" s="55"/>
      <c r="C387" s="55"/>
      <c r="D387" s="55">
        <v>11</v>
      </c>
      <c r="E387" s="55">
        <v>491</v>
      </c>
    </row>
    <row r="388" spans="1:5">
      <c r="A388" s="76" t="s">
        <v>330</v>
      </c>
      <c r="B388" s="76"/>
      <c r="C388" s="76"/>
      <c r="D388" s="76">
        <v>4</v>
      </c>
      <c r="E388" s="76">
        <v>385</v>
      </c>
    </row>
    <row r="389" spans="1:5">
      <c r="A389" s="55" t="s">
        <v>264</v>
      </c>
      <c r="B389" s="55"/>
      <c r="C389" s="55"/>
      <c r="D389" s="55"/>
      <c r="E389" s="55"/>
    </row>
    <row r="390" spans="1:5">
      <c r="A390" s="76" t="s">
        <v>397</v>
      </c>
      <c r="B390" s="76"/>
      <c r="C390" s="76"/>
      <c r="D390" s="76"/>
      <c r="E390" s="76"/>
    </row>
    <row r="391" spans="1:5">
      <c r="A391" s="55" t="s">
        <v>265</v>
      </c>
      <c r="B391" s="55"/>
      <c r="C391" s="55"/>
      <c r="D391" s="55">
        <v>1</v>
      </c>
      <c r="E391" s="55">
        <v>601</v>
      </c>
    </row>
    <row r="392" spans="1:5">
      <c r="A392" s="76" t="s">
        <v>266</v>
      </c>
      <c r="B392" s="76"/>
      <c r="C392" s="76"/>
      <c r="D392" s="76">
        <v>6</v>
      </c>
      <c r="E392" s="76">
        <v>602</v>
      </c>
    </row>
    <row r="393" spans="1:5">
      <c r="A393" s="55" t="s">
        <v>398</v>
      </c>
      <c r="B393" s="55"/>
      <c r="C393" s="55"/>
      <c r="D393" s="55"/>
      <c r="E393" s="55"/>
    </row>
    <row r="394" spans="1:5" ht="12.75" customHeight="1">
      <c r="A394" s="82" t="s">
        <v>267</v>
      </c>
      <c r="B394" s="76"/>
      <c r="C394" s="79"/>
      <c r="D394" s="76">
        <v>12</v>
      </c>
      <c r="E394" s="76">
        <v>640</v>
      </c>
    </row>
    <row r="395" spans="1:5">
      <c r="A395" s="55" t="s">
        <v>268</v>
      </c>
      <c r="B395" s="55"/>
      <c r="C395" s="55"/>
      <c r="D395" s="55">
        <v>59</v>
      </c>
      <c r="E395" s="55">
        <v>604</v>
      </c>
    </row>
    <row r="396" spans="1:5">
      <c r="A396" s="76" t="s">
        <v>269</v>
      </c>
      <c r="B396" s="76"/>
      <c r="C396" s="76"/>
      <c r="D396" s="76">
        <v>4</v>
      </c>
      <c r="E396" s="76">
        <v>652</v>
      </c>
    </row>
    <row r="397" spans="1:5">
      <c r="A397" s="55" t="s">
        <v>270</v>
      </c>
      <c r="B397" s="55"/>
      <c r="C397" s="55"/>
      <c r="D397" s="55">
        <v>6</v>
      </c>
      <c r="E397" s="55">
        <v>450</v>
      </c>
    </row>
    <row r="398" spans="1:5">
      <c r="A398" s="76" t="s">
        <v>271</v>
      </c>
      <c r="B398" s="76"/>
      <c r="C398" s="76"/>
      <c r="D398" s="76">
        <v>7</v>
      </c>
      <c r="E398" s="76">
        <v>418</v>
      </c>
    </row>
    <row r="399" spans="1:5">
      <c r="A399" s="55" t="s">
        <v>470</v>
      </c>
      <c r="B399" s="55"/>
      <c r="C399" s="55"/>
      <c r="D399" s="55">
        <v>21</v>
      </c>
      <c r="E399" s="55">
        <v>619</v>
      </c>
    </row>
    <row r="400" spans="1:5" ht="18">
      <c r="A400" s="55"/>
      <c r="B400" s="55"/>
      <c r="C400" s="36" t="s">
        <v>272</v>
      </c>
      <c r="D400" s="55"/>
      <c r="E400" s="55"/>
    </row>
    <row r="401" spans="1:5">
      <c r="A401" s="55" t="s">
        <v>399</v>
      </c>
      <c r="B401" s="55"/>
      <c r="C401" s="55"/>
      <c r="D401" s="55">
        <v>22</v>
      </c>
      <c r="E401" s="55">
        <v>607</v>
      </c>
    </row>
    <row r="402" spans="1:5">
      <c r="A402" s="76" t="s">
        <v>273</v>
      </c>
      <c r="B402" s="76"/>
      <c r="C402" s="76"/>
      <c r="D402" s="76">
        <v>9</v>
      </c>
      <c r="E402" s="76">
        <v>339</v>
      </c>
    </row>
    <row r="403" spans="1:5">
      <c r="A403" s="55" t="s">
        <v>471</v>
      </c>
      <c r="B403" s="55"/>
      <c r="C403" s="55"/>
      <c r="D403" s="55">
        <v>0</v>
      </c>
      <c r="E403" s="55">
        <v>554</v>
      </c>
    </row>
    <row r="404" spans="1:5">
      <c r="A404" s="76" t="s">
        <v>274</v>
      </c>
      <c r="B404" s="76"/>
      <c r="C404" s="76"/>
      <c r="D404" s="76">
        <v>0</v>
      </c>
      <c r="E404" s="76">
        <v>653</v>
      </c>
    </row>
    <row r="405" spans="1:5">
      <c r="A405" s="55" t="s">
        <v>275</v>
      </c>
      <c r="B405" s="55"/>
      <c r="C405" s="55"/>
      <c r="D405" s="55">
        <v>1</v>
      </c>
      <c r="E405" s="55">
        <v>609</v>
      </c>
    </row>
    <row r="406" spans="1:5">
      <c r="A406" s="76" t="s">
        <v>276</v>
      </c>
      <c r="B406" s="76"/>
      <c r="C406" s="76"/>
      <c r="D406" s="76">
        <v>14</v>
      </c>
      <c r="E406" s="76">
        <v>610</v>
      </c>
    </row>
    <row r="407" spans="1:5">
      <c r="A407" s="55" t="s">
        <v>277</v>
      </c>
      <c r="B407" s="55"/>
      <c r="C407" s="55"/>
      <c r="D407" s="55">
        <v>5</v>
      </c>
      <c r="E407" s="55">
        <v>552</v>
      </c>
    </row>
    <row r="408" spans="1:5">
      <c r="A408" s="76" t="s">
        <v>278</v>
      </c>
      <c r="B408" s="76"/>
      <c r="C408" s="76"/>
      <c r="D408" s="76">
        <v>1</v>
      </c>
      <c r="E408" s="76">
        <v>601</v>
      </c>
    </row>
    <row r="409" spans="1:5">
      <c r="A409" s="55" t="s">
        <v>279</v>
      </c>
      <c r="B409" s="55"/>
      <c r="C409" s="55"/>
      <c r="D409" s="55">
        <v>15</v>
      </c>
      <c r="E409" s="55">
        <v>612</v>
      </c>
    </row>
    <row r="410" spans="1:5">
      <c r="A410" s="76" t="s">
        <v>280</v>
      </c>
      <c r="B410" s="76"/>
      <c r="C410" s="76"/>
      <c r="D410" s="76">
        <v>5</v>
      </c>
      <c r="E410" s="76">
        <v>614</v>
      </c>
    </row>
    <row r="411" spans="1:5">
      <c r="A411" s="55" t="s">
        <v>281</v>
      </c>
      <c r="B411" s="55"/>
      <c r="C411" s="55"/>
      <c r="D411" s="55">
        <v>12</v>
      </c>
      <c r="E411" s="55">
        <v>613</v>
      </c>
    </row>
    <row r="412" spans="1:5">
      <c r="A412" s="76" t="s">
        <v>282</v>
      </c>
      <c r="B412" s="76"/>
      <c r="C412" s="76"/>
      <c r="D412" s="76">
        <v>12</v>
      </c>
      <c r="E412" s="76">
        <v>615</v>
      </c>
    </row>
    <row r="413" spans="1:5">
      <c r="A413" s="55" t="s">
        <v>283</v>
      </c>
      <c r="B413" s="55"/>
      <c r="C413" s="55"/>
      <c r="D413" s="55">
        <v>15</v>
      </c>
      <c r="E413" s="55">
        <v>616</v>
      </c>
    </row>
    <row r="414" spans="1:5">
      <c r="A414" s="76" t="s">
        <v>284</v>
      </c>
      <c r="B414" s="76"/>
      <c r="C414" s="76"/>
      <c r="D414" s="76">
        <v>12</v>
      </c>
      <c r="E414" s="76">
        <v>617</v>
      </c>
    </row>
    <row r="415" spans="1:5">
      <c r="A415" s="55" t="s">
        <v>285</v>
      </c>
      <c r="B415" s="55"/>
      <c r="C415" s="55"/>
      <c r="D415" s="55">
        <v>3</v>
      </c>
      <c r="E415" s="55">
        <v>618</v>
      </c>
    </row>
    <row r="416" spans="1:5" ht="12.75" customHeight="1">
      <c r="A416" s="82" t="s">
        <v>400</v>
      </c>
      <c r="B416" s="76"/>
      <c r="C416" s="79"/>
      <c r="D416" s="76">
        <v>21</v>
      </c>
      <c r="E416" s="76">
        <v>619</v>
      </c>
    </row>
    <row r="417" spans="1:5" ht="12.75" customHeight="1">
      <c r="A417" s="32" t="s">
        <v>505</v>
      </c>
      <c r="B417" s="55"/>
      <c r="C417" s="36"/>
      <c r="D417" s="55"/>
      <c r="E417" s="55"/>
    </row>
    <row r="418" spans="1:5">
      <c r="A418" s="76" t="s">
        <v>286</v>
      </c>
      <c r="B418" s="76"/>
      <c r="C418" s="76"/>
      <c r="D418" s="76">
        <v>11</v>
      </c>
      <c r="E418" s="76">
        <v>565</v>
      </c>
    </row>
    <row r="419" spans="1:5">
      <c r="A419" s="55" t="s">
        <v>287</v>
      </c>
      <c r="B419" s="55"/>
      <c r="C419" s="55"/>
      <c r="D419" s="55">
        <v>8</v>
      </c>
      <c r="E419" s="55">
        <v>439</v>
      </c>
    </row>
    <row r="420" spans="1:5">
      <c r="A420" s="76" t="s">
        <v>288</v>
      </c>
      <c r="B420" s="76"/>
      <c r="C420" s="76"/>
      <c r="D420" s="76">
        <v>3</v>
      </c>
      <c r="E420" s="76">
        <v>623</v>
      </c>
    </row>
    <row r="421" spans="1:5">
      <c r="A421" s="55" t="s">
        <v>289</v>
      </c>
      <c r="B421" s="55"/>
      <c r="C421" s="55"/>
      <c r="D421" s="55">
        <v>18</v>
      </c>
      <c r="E421" s="55">
        <v>624</v>
      </c>
    </row>
    <row r="422" spans="1:5" ht="18">
      <c r="B422" s="55"/>
      <c r="C422" s="36" t="s">
        <v>290</v>
      </c>
      <c r="D422" s="55"/>
      <c r="E422" s="55"/>
    </row>
    <row r="423" spans="1:5">
      <c r="A423" s="55" t="s">
        <v>728</v>
      </c>
      <c r="B423" s="55"/>
      <c r="C423" s="55"/>
      <c r="D423" s="55">
        <v>5</v>
      </c>
      <c r="E423" s="55">
        <v>627</v>
      </c>
    </row>
    <row r="424" spans="1:5">
      <c r="A424" s="76" t="s">
        <v>291</v>
      </c>
      <c r="B424" s="76"/>
      <c r="C424" s="76"/>
      <c r="D424" s="76">
        <v>12</v>
      </c>
      <c r="E424" s="76">
        <v>437</v>
      </c>
    </row>
    <row r="425" spans="1:5">
      <c r="A425" s="55" t="s">
        <v>401</v>
      </c>
      <c r="B425" s="55"/>
      <c r="C425" s="55"/>
      <c r="D425" s="55">
        <v>2</v>
      </c>
      <c r="E425" s="55">
        <v>564</v>
      </c>
    </row>
    <row r="426" spans="1:5">
      <c r="A426" s="76" t="s">
        <v>331</v>
      </c>
      <c r="B426" s="76"/>
      <c r="C426" s="76"/>
      <c r="D426" s="76"/>
      <c r="E426" s="76"/>
    </row>
    <row r="427" spans="1:5" ht="18">
      <c r="A427" s="55"/>
      <c r="B427" s="55"/>
      <c r="C427" s="36" t="s">
        <v>292</v>
      </c>
      <c r="D427" s="55"/>
      <c r="E427" s="55"/>
    </row>
    <row r="428" spans="1:5">
      <c r="A428" s="55" t="s">
        <v>293</v>
      </c>
      <c r="B428" s="55"/>
      <c r="C428" s="55"/>
      <c r="D428" s="55">
        <v>10</v>
      </c>
      <c r="E428" s="55">
        <v>630</v>
      </c>
    </row>
    <row r="429" spans="1:5">
      <c r="A429" s="76" t="s">
        <v>746</v>
      </c>
      <c r="B429" s="76"/>
      <c r="C429" s="76"/>
      <c r="D429" s="76">
        <v>9</v>
      </c>
      <c r="E429" s="76">
        <v>631</v>
      </c>
    </row>
    <row r="430" spans="1:5">
      <c r="A430" s="55" t="s">
        <v>429</v>
      </c>
      <c r="B430" s="55"/>
      <c r="C430" s="55"/>
      <c r="D430" s="55">
        <v>16</v>
      </c>
      <c r="E430" s="55">
        <v>633</v>
      </c>
    </row>
    <row r="431" spans="1:5" ht="12.75" customHeight="1">
      <c r="A431" s="82" t="s">
        <v>428</v>
      </c>
      <c r="B431" s="76"/>
      <c r="C431" s="79"/>
      <c r="D431" s="76">
        <v>14</v>
      </c>
      <c r="E431" s="76">
        <v>561</v>
      </c>
    </row>
    <row r="432" spans="1:5">
      <c r="A432" s="55" t="s">
        <v>294</v>
      </c>
      <c r="B432" s="55"/>
      <c r="C432" s="55"/>
      <c r="D432" s="55">
        <v>7</v>
      </c>
      <c r="E432" s="55">
        <v>496</v>
      </c>
    </row>
    <row r="433" spans="1:5">
      <c r="A433" s="76" t="s">
        <v>472</v>
      </c>
      <c r="B433" s="76"/>
      <c r="C433" s="76"/>
      <c r="D433" s="76">
        <v>21</v>
      </c>
      <c r="E433" s="76">
        <v>619</v>
      </c>
    </row>
    <row r="434" spans="1:5">
      <c r="A434" s="55" t="s">
        <v>295</v>
      </c>
      <c r="B434" s="55"/>
      <c r="C434" s="55"/>
      <c r="D434" s="55">
        <v>1</v>
      </c>
      <c r="E434" s="55">
        <v>601</v>
      </c>
    </row>
    <row r="435" spans="1:5">
      <c r="A435" s="76" t="s">
        <v>462</v>
      </c>
      <c r="B435" s="76"/>
      <c r="C435" s="76"/>
      <c r="D435" s="76"/>
      <c r="E435" s="76"/>
    </row>
    <row r="436" spans="1:5">
      <c r="A436" s="55" t="s">
        <v>406</v>
      </c>
      <c r="B436" s="55"/>
      <c r="C436" s="55"/>
      <c r="D436" s="55">
        <v>25</v>
      </c>
      <c r="E436" s="55">
        <v>657</v>
      </c>
    </row>
    <row r="437" spans="1:5" ht="18">
      <c r="A437" s="55"/>
      <c r="B437" s="55"/>
      <c r="C437" s="36" t="s">
        <v>296</v>
      </c>
      <c r="D437" s="55"/>
      <c r="E437" s="55"/>
    </row>
    <row r="438" spans="1:5">
      <c r="A438" s="55" t="s">
        <v>297</v>
      </c>
      <c r="B438" s="55"/>
      <c r="C438" s="55"/>
      <c r="D438" s="55">
        <v>5</v>
      </c>
      <c r="E438" s="55">
        <v>634</v>
      </c>
    </row>
    <row r="439" spans="1:5">
      <c r="A439" s="76" t="s">
        <v>298</v>
      </c>
      <c r="B439" s="76"/>
      <c r="C439" s="76"/>
      <c r="D439" s="76">
        <v>14</v>
      </c>
      <c r="E439" s="76">
        <v>636</v>
      </c>
    </row>
    <row r="440" spans="1:5">
      <c r="A440" s="55" t="s">
        <v>402</v>
      </c>
      <c r="B440" s="55"/>
      <c r="C440" s="55"/>
      <c r="D440" s="55"/>
      <c r="E440" s="55"/>
    </row>
    <row r="441" spans="1:5">
      <c r="A441" s="76" t="s">
        <v>342</v>
      </c>
      <c r="B441" s="76"/>
      <c r="C441" s="76"/>
      <c r="D441" s="76">
        <v>22</v>
      </c>
      <c r="E441" s="76">
        <v>607</v>
      </c>
    </row>
    <row r="442" spans="1:5">
      <c r="A442" s="55" t="s">
        <v>299</v>
      </c>
      <c r="B442" s="55"/>
      <c r="C442" s="55"/>
      <c r="D442" s="55">
        <v>14</v>
      </c>
      <c r="E442" s="55">
        <v>638</v>
      </c>
    </row>
    <row r="443" spans="1:5">
      <c r="A443" s="76" t="s">
        <v>300</v>
      </c>
      <c r="B443" s="76"/>
      <c r="C443" s="76"/>
      <c r="D443" s="76">
        <v>4</v>
      </c>
      <c r="E443" s="76">
        <v>385</v>
      </c>
    </row>
    <row r="444" spans="1:5">
      <c r="A444" s="55" t="s">
        <v>301</v>
      </c>
      <c r="B444" s="55"/>
      <c r="C444" s="55"/>
      <c r="D444" s="55">
        <v>12</v>
      </c>
      <c r="E444" s="55">
        <v>640</v>
      </c>
    </row>
    <row r="445" spans="1:5">
      <c r="A445" s="77" t="s">
        <v>302</v>
      </c>
      <c r="B445" s="80"/>
      <c r="C445" s="80"/>
      <c r="D445" s="80">
        <v>14</v>
      </c>
      <c r="E445" s="78">
        <v>641</v>
      </c>
    </row>
    <row r="446" spans="1:5">
      <c r="A446" s="55" t="s">
        <v>490</v>
      </c>
      <c r="B446" s="55"/>
      <c r="C446" s="55"/>
      <c r="D446" s="55"/>
      <c r="E446" s="55"/>
    </row>
    <row r="447" spans="1:5">
      <c r="A447" s="76" t="s">
        <v>303</v>
      </c>
      <c r="B447" s="76"/>
      <c r="C447" s="76"/>
      <c r="D447" s="76">
        <v>11</v>
      </c>
      <c r="E447" s="76">
        <v>589</v>
      </c>
    </row>
    <row r="448" spans="1:5" ht="12.75" customHeight="1">
      <c r="A448" s="32" t="s">
        <v>332</v>
      </c>
      <c r="B448" s="20"/>
      <c r="C448" s="36"/>
      <c r="D448" s="55">
        <v>58</v>
      </c>
      <c r="E448" s="69">
        <v>643</v>
      </c>
    </row>
    <row r="449" spans="1:5">
      <c r="A449" s="76" t="s">
        <v>304</v>
      </c>
      <c r="B449" s="76"/>
      <c r="C449" s="76"/>
      <c r="D449" s="76">
        <v>12</v>
      </c>
      <c r="E449" s="76">
        <v>644</v>
      </c>
    </row>
    <row r="450" spans="1:5">
      <c r="A450" s="55" t="s">
        <v>403</v>
      </c>
      <c r="B450" s="55"/>
      <c r="C450" s="55"/>
      <c r="D450" s="55" t="s">
        <v>310</v>
      </c>
      <c r="E450" s="55" t="s">
        <v>310</v>
      </c>
    </row>
    <row r="451" spans="1:5" ht="12.75" customHeight="1">
      <c r="A451" s="82" t="s">
        <v>305</v>
      </c>
      <c r="B451" s="83"/>
      <c r="C451" s="84"/>
      <c r="D451" s="76">
        <v>19</v>
      </c>
      <c r="E451" s="76">
        <v>377</v>
      </c>
    </row>
    <row r="452" spans="1:5">
      <c r="A452" s="55" t="s">
        <v>306</v>
      </c>
      <c r="B452" s="55"/>
      <c r="C452" s="55"/>
      <c r="D452" s="55">
        <v>12</v>
      </c>
      <c r="E452" s="55">
        <v>646</v>
      </c>
    </row>
    <row r="453" spans="1:5" ht="18">
      <c r="C453" s="36" t="s">
        <v>307</v>
      </c>
    </row>
    <row r="454" spans="1:5">
      <c r="A454" s="55" t="s">
        <v>404</v>
      </c>
      <c r="B454" s="40"/>
      <c r="C454" s="40"/>
      <c r="D454" s="55">
        <v>7</v>
      </c>
      <c r="E454" s="55">
        <v>496</v>
      </c>
    </row>
    <row r="455" spans="1:5">
      <c r="A455" s="76" t="s">
        <v>405</v>
      </c>
      <c r="B455" s="81"/>
      <c r="C455" s="81"/>
      <c r="D455" s="76">
        <v>7</v>
      </c>
      <c r="E455" s="76">
        <v>496</v>
      </c>
    </row>
    <row r="456" spans="1:5" ht="18">
      <c r="B456" s="40"/>
      <c r="C456" s="36" t="s">
        <v>437</v>
      </c>
      <c r="D456" s="40"/>
      <c r="E456" s="40"/>
    </row>
    <row r="457" spans="1:5">
      <c r="A457" s="32" t="s">
        <v>308</v>
      </c>
      <c r="B457" s="55"/>
      <c r="C457" s="55"/>
      <c r="D457" s="55">
        <v>62</v>
      </c>
      <c r="E457" s="55">
        <v>654</v>
      </c>
    </row>
    <row r="458" spans="1:5">
      <c r="B458" s="40"/>
      <c r="C458" s="40"/>
      <c r="D458" s="40"/>
      <c r="E458" s="40"/>
    </row>
    <row r="459" spans="1:5">
      <c r="A459" s="40"/>
      <c r="B459" s="58"/>
      <c r="C459" s="58"/>
      <c r="D459" s="58"/>
      <c r="E459" s="58"/>
    </row>
    <row r="460" spans="1:5">
      <c r="B460" s="40"/>
      <c r="C460" s="40"/>
      <c r="D460" s="40"/>
      <c r="E460" s="40"/>
    </row>
    <row r="461" spans="1:5">
      <c r="A461" s="17" t="s">
        <v>309</v>
      </c>
      <c r="B461" s="40" t="s">
        <v>1</v>
      </c>
      <c r="C461" s="40"/>
      <c r="D461" s="40"/>
      <c r="E461" s="40"/>
    </row>
    <row r="462" spans="1:5">
      <c r="A462" s="40"/>
      <c r="B462" s="40"/>
      <c r="C462" s="40"/>
      <c r="D462" s="40"/>
      <c r="E462" s="40"/>
    </row>
    <row r="463" spans="1:5">
      <c r="A463" s="40"/>
      <c r="B463" s="40"/>
      <c r="C463" s="40" t="s">
        <v>333</v>
      </c>
      <c r="D463" s="40"/>
      <c r="E463" s="40"/>
    </row>
    <row r="464" spans="1:5">
      <c r="A464" s="40"/>
      <c r="B464" s="40"/>
      <c r="D464" s="40"/>
      <c r="E464" s="40"/>
    </row>
    <row r="465" spans="1:5">
      <c r="A465" s="40"/>
      <c r="B465" s="40"/>
      <c r="C465" s="40"/>
      <c r="D465" s="40"/>
      <c r="E465" s="40"/>
    </row>
    <row r="466" spans="1:5">
      <c r="B466" s="40"/>
      <c r="C466" s="40"/>
      <c r="D466" s="40"/>
      <c r="E466" s="40"/>
    </row>
    <row r="476" spans="1:5">
      <c r="D476" s="40"/>
      <c r="E476" s="40"/>
    </row>
    <row r="491" spans="1:5">
      <c r="A491" s="70"/>
      <c r="B491" s="40"/>
      <c r="C491" s="40"/>
      <c r="D491" s="60"/>
      <c r="E491" s="40"/>
    </row>
    <row r="492" spans="1:5">
      <c r="B492" s="40"/>
      <c r="C492" s="40"/>
      <c r="D492" s="40"/>
      <c r="E492" s="40"/>
    </row>
    <row r="493" spans="1:5">
      <c r="B493" s="40"/>
      <c r="C493" s="40"/>
      <c r="D493" s="40"/>
      <c r="E493" s="40"/>
    </row>
    <row r="494" spans="1:5">
      <c r="B494" s="40"/>
      <c r="C494" s="40"/>
      <c r="D494" s="40"/>
      <c r="E494" s="40"/>
    </row>
    <row r="495" spans="1:5">
      <c r="A495" s="40"/>
      <c r="B495" s="40"/>
      <c r="D495" s="40"/>
      <c r="E495" s="40"/>
    </row>
    <row r="496" spans="1:5">
      <c r="A496" s="40" t="s">
        <v>310</v>
      </c>
      <c r="B496" s="40"/>
      <c r="C496" s="40"/>
      <c r="D496" s="40"/>
      <c r="E496" s="40"/>
    </row>
    <row r="497" spans="1:5">
      <c r="A497" s="40"/>
      <c r="B497" s="40"/>
      <c r="D497" s="40" t="s">
        <v>310</v>
      </c>
      <c r="E497" s="40"/>
    </row>
    <row r="498" spans="1:5">
      <c r="A498" s="40" t="s">
        <v>310</v>
      </c>
      <c r="B498" s="40"/>
      <c r="C498" s="40"/>
      <c r="D498" s="40"/>
      <c r="E498" s="40"/>
    </row>
    <row r="499" spans="1:5">
      <c r="A499" s="40"/>
      <c r="B499" s="40"/>
      <c r="C499" s="40"/>
      <c r="D499" s="40" t="s">
        <v>310</v>
      </c>
      <c r="E499" s="40"/>
    </row>
    <row r="500" spans="1:5">
      <c r="A500" s="40" t="s">
        <v>310</v>
      </c>
      <c r="B500" s="40"/>
      <c r="C500" s="40"/>
      <c r="D500" s="40"/>
      <c r="E500" s="40"/>
    </row>
    <row r="501" spans="1:5">
      <c r="A501" s="40"/>
      <c r="B501" s="40"/>
      <c r="C501" s="40"/>
      <c r="D501" s="40" t="s">
        <v>310</v>
      </c>
      <c r="E501" s="40"/>
    </row>
    <row r="502" spans="1:5">
      <c r="A502" s="40"/>
      <c r="B502" s="40"/>
      <c r="C502" s="40"/>
      <c r="D502" s="40" t="s">
        <v>310</v>
      </c>
      <c r="E502" s="40"/>
    </row>
    <row r="503" spans="1:5">
      <c r="A503" s="40" t="s">
        <v>310</v>
      </c>
      <c r="B503" s="40"/>
      <c r="C503" s="40"/>
      <c r="D503" s="40"/>
      <c r="E503" s="40"/>
    </row>
    <row r="504" spans="1:5">
      <c r="A504" s="40"/>
      <c r="B504" s="40"/>
      <c r="C504" s="40"/>
      <c r="D504" s="40" t="s">
        <v>310</v>
      </c>
      <c r="E504" s="40"/>
    </row>
    <row r="505" spans="1:5">
      <c r="A505" s="40"/>
      <c r="B505" s="40"/>
      <c r="C505" s="40"/>
      <c r="D505" s="40" t="s">
        <v>310</v>
      </c>
      <c r="E505" s="40"/>
    </row>
    <row r="506" spans="1:5">
      <c r="A506" s="40"/>
      <c r="B506" s="40"/>
      <c r="C506" s="40"/>
      <c r="D506" s="40" t="s">
        <v>310</v>
      </c>
      <c r="E506" s="40"/>
    </row>
    <row r="507" spans="1:5">
      <c r="A507" s="40" t="s">
        <v>310</v>
      </c>
      <c r="B507" s="40"/>
      <c r="C507" s="40"/>
      <c r="D507" s="40"/>
      <c r="E507" s="40"/>
    </row>
    <row r="508" spans="1:5">
      <c r="A508" s="40"/>
      <c r="B508" s="40"/>
      <c r="C508" s="40"/>
      <c r="D508" s="40" t="s">
        <v>310</v>
      </c>
      <c r="E508" s="40"/>
    </row>
    <row r="509" spans="1:5">
      <c r="A509" s="40"/>
      <c r="B509" s="40"/>
      <c r="C509" s="40"/>
      <c r="D509" s="40"/>
      <c r="E509" s="40"/>
    </row>
    <row r="510" spans="1:5">
      <c r="A510" s="40"/>
      <c r="B510" s="40"/>
      <c r="C510" s="40"/>
      <c r="D510" s="40"/>
      <c r="E510" s="40"/>
    </row>
    <row r="511" spans="1:5">
      <c r="A511" s="40"/>
      <c r="B511" s="40"/>
      <c r="C511" s="40"/>
      <c r="D511" s="40"/>
      <c r="E511" s="40"/>
    </row>
    <row r="512" spans="1:5">
      <c r="A512" s="40"/>
      <c r="B512" s="40"/>
      <c r="C512" s="40"/>
      <c r="D512" s="40"/>
      <c r="E512" s="40"/>
    </row>
    <row r="513" spans="1:5">
      <c r="A513" s="40"/>
      <c r="B513" s="40"/>
      <c r="C513" s="40"/>
      <c r="D513" s="40"/>
      <c r="E513" s="40"/>
    </row>
    <row r="514" spans="1:5">
      <c r="B514" s="40"/>
      <c r="C514" s="40"/>
      <c r="D514" s="40"/>
      <c r="E514" s="40"/>
    </row>
    <row r="570" spans="1:5">
      <c r="A570" s="40"/>
    </row>
    <row r="571" spans="1:5">
      <c r="B571" s="40"/>
      <c r="C571" s="40"/>
      <c r="D571" s="40"/>
      <c r="E571" s="40"/>
    </row>
    <row r="599" spans="6:41" ht="12.75" customHeight="1"/>
    <row r="600" spans="6:41" ht="12.75" customHeight="1"/>
    <row r="601" spans="6:41" ht="12.75" customHeight="1"/>
    <row r="602" spans="6:41" ht="12.75" customHeight="1"/>
    <row r="607" spans="6:41">
      <c r="F607" s="40"/>
    </row>
    <row r="608" spans="6:41">
      <c r="F608" s="40"/>
      <c r="G608" s="40"/>
      <c r="H608" s="40"/>
      <c r="I608" s="40"/>
      <c r="J608" s="40"/>
      <c r="K608" s="40"/>
      <c r="L608" s="40"/>
      <c r="M608" s="40"/>
      <c r="N608" s="40"/>
      <c r="O608" s="40"/>
      <c r="P608" s="40"/>
      <c r="Q608" s="40"/>
      <c r="R608" s="40"/>
      <c r="S608" s="40"/>
      <c r="T608" s="40"/>
      <c r="U608" s="40"/>
      <c r="V608" s="40"/>
      <c r="W608" s="40"/>
      <c r="X608" s="40"/>
      <c r="Y608" s="40"/>
      <c r="Z608" s="40"/>
      <c r="AA608" s="40"/>
      <c r="AB608" s="40"/>
      <c r="AC608" s="40"/>
      <c r="AD608" s="40"/>
      <c r="AE608" s="40"/>
      <c r="AF608" s="40"/>
      <c r="AG608" s="40"/>
      <c r="AH608" s="40"/>
      <c r="AI608" s="40"/>
      <c r="AJ608" s="40"/>
      <c r="AK608" s="40"/>
      <c r="AL608" s="40"/>
      <c r="AM608" s="40"/>
      <c r="AN608" s="40"/>
      <c r="AO608" s="40"/>
    </row>
    <row r="609" spans="6:41">
      <c r="F609" s="40"/>
      <c r="G609" s="40"/>
      <c r="H609" s="40"/>
      <c r="I609" s="40"/>
      <c r="J609" s="40"/>
      <c r="K609" s="40"/>
      <c r="L609" s="40"/>
      <c r="M609" s="40"/>
      <c r="N609" s="40"/>
      <c r="O609" s="40"/>
      <c r="P609" s="40"/>
      <c r="Q609" s="40"/>
      <c r="R609" s="40"/>
      <c r="S609" s="40"/>
      <c r="T609" s="40"/>
      <c r="U609" s="40"/>
      <c r="V609" s="40"/>
      <c r="W609" s="40"/>
      <c r="X609" s="40"/>
      <c r="Y609" s="40"/>
      <c r="Z609" s="40"/>
      <c r="AA609" s="40"/>
      <c r="AB609" s="40"/>
      <c r="AC609" s="40"/>
      <c r="AD609" s="40"/>
      <c r="AE609" s="40"/>
      <c r="AF609" s="40"/>
      <c r="AG609" s="40"/>
      <c r="AH609" s="40"/>
      <c r="AI609" s="40"/>
      <c r="AJ609" s="40"/>
      <c r="AK609" s="40"/>
      <c r="AL609" s="40"/>
      <c r="AM609" s="40"/>
      <c r="AN609" s="40"/>
      <c r="AO609" s="40"/>
    </row>
    <row r="610" spans="6:41">
      <c r="F610" s="40"/>
      <c r="G610" s="40"/>
      <c r="H610" s="40"/>
      <c r="I610" s="40"/>
      <c r="J610" s="40"/>
      <c r="K610" s="40"/>
      <c r="L610" s="40"/>
      <c r="M610" s="40"/>
      <c r="N610" s="40"/>
      <c r="O610" s="40"/>
      <c r="P610" s="40"/>
      <c r="Q610" s="40"/>
      <c r="R610" s="40"/>
      <c r="S610" s="40"/>
      <c r="T610" s="40"/>
      <c r="U610" s="40"/>
      <c r="V610" s="40"/>
      <c r="W610" s="40"/>
      <c r="X610" s="40"/>
      <c r="Y610" s="40"/>
      <c r="Z610" s="40"/>
      <c r="AA610" s="40"/>
      <c r="AB610" s="40"/>
      <c r="AC610" s="40"/>
      <c r="AD610" s="40"/>
      <c r="AE610" s="40"/>
      <c r="AF610" s="40"/>
      <c r="AG610" s="40"/>
      <c r="AH610" s="40"/>
      <c r="AI610" s="40"/>
      <c r="AJ610" s="40"/>
      <c r="AK610" s="40"/>
      <c r="AL610" s="40"/>
      <c r="AM610" s="40"/>
      <c r="AN610" s="40"/>
      <c r="AO610" s="40"/>
    </row>
    <row r="611" spans="6:41">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c r="AH611" s="40"/>
      <c r="AI611" s="40"/>
      <c r="AJ611" s="40"/>
      <c r="AK611" s="40"/>
      <c r="AL611" s="40"/>
      <c r="AM611" s="40"/>
      <c r="AN611" s="40"/>
      <c r="AO611" s="40"/>
    </row>
    <row r="612" spans="6:41">
      <c r="F612" s="40"/>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c r="AD612" s="40"/>
      <c r="AE612" s="40"/>
      <c r="AF612" s="40"/>
      <c r="AG612" s="40"/>
      <c r="AH612" s="40"/>
      <c r="AI612" s="40"/>
      <c r="AJ612" s="40"/>
      <c r="AK612" s="40"/>
      <c r="AL612" s="40"/>
      <c r="AM612" s="40"/>
      <c r="AN612" s="40"/>
      <c r="AO612" s="40"/>
    </row>
    <row r="613" spans="6:41">
      <c r="F613" s="40"/>
      <c r="G613" s="40"/>
      <c r="H613" s="40"/>
      <c r="I613" s="40"/>
      <c r="J613" s="40"/>
      <c r="K613" s="40"/>
      <c r="L613" s="40"/>
      <c r="M613" s="40"/>
      <c r="N613" s="40"/>
      <c r="O613" s="40"/>
      <c r="P613" s="40"/>
      <c r="Q613" s="40"/>
      <c r="R613" s="40"/>
      <c r="S613" s="40"/>
      <c r="T613" s="40"/>
      <c r="U613" s="40"/>
      <c r="V613" s="40"/>
      <c r="W613" s="40"/>
      <c r="X613" s="40"/>
      <c r="Y613" s="40"/>
      <c r="Z613" s="40"/>
      <c r="AA613" s="40"/>
      <c r="AB613" s="40"/>
      <c r="AC613" s="40"/>
      <c r="AD613" s="40"/>
      <c r="AE613" s="40"/>
      <c r="AF613" s="40"/>
      <c r="AG613" s="40"/>
      <c r="AH613" s="40"/>
      <c r="AI613" s="40"/>
      <c r="AJ613" s="40"/>
      <c r="AK613" s="40"/>
      <c r="AL613" s="40"/>
      <c r="AM613" s="40"/>
      <c r="AN613" s="40"/>
      <c r="AO613" s="40"/>
    </row>
    <row r="614" spans="6:41">
      <c r="F614" s="40"/>
      <c r="G614" s="40"/>
      <c r="H614" s="40"/>
      <c r="I614" s="40"/>
      <c r="J614" s="40"/>
      <c r="K614" s="40"/>
      <c r="L614" s="40"/>
      <c r="M614" s="40"/>
      <c r="N614" s="40"/>
      <c r="O614" s="40"/>
      <c r="P614" s="40"/>
      <c r="Q614" s="40"/>
      <c r="R614" s="40"/>
      <c r="S614" s="40"/>
      <c r="T614" s="40"/>
      <c r="U614" s="40"/>
      <c r="V614" s="40"/>
      <c r="W614" s="40"/>
      <c r="X614" s="40"/>
      <c r="Y614" s="40"/>
      <c r="Z614" s="40"/>
      <c r="AA614" s="40"/>
      <c r="AB614" s="40"/>
      <c r="AC614" s="40"/>
      <c r="AD614" s="40"/>
      <c r="AE614" s="40"/>
      <c r="AF614" s="40"/>
      <c r="AG614" s="40"/>
      <c r="AH614" s="40"/>
      <c r="AI614" s="40"/>
      <c r="AJ614" s="40"/>
      <c r="AK614" s="40"/>
      <c r="AL614" s="40"/>
      <c r="AM614" s="40"/>
      <c r="AN614" s="40"/>
      <c r="AO614" s="40"/>
    </row>
    <row r="615" spans="6:41">
      <c r="F615" s="40"/>
      <c r="G615" s="40"/>
      <c r="H615" s="40"/>
      <c r="I615" s="40"/>
      <c r="J615" s="40"/>
      <c r="K615" s="40"/>
      <c r="L615" s="40"/>
      <c r="M615" s="40"/>
      <c r="N615" s="40"/>
      <c r="O615" s="40"/>
      <c r="P615" s="40"/>
      <c r="Q615" s="40"/>
      <c r="R615" s="40"/>
      <c r="S615" s="40"/>
      <c r="T615" s="40"/>
      <c r="U615" s="40"/>
      <c r="V615" s="40"/>
      <c r="W615" s="40"/>
      <c r="X615" s="40"/>
      <c r="Y615" s="40"/>
      <c r="Z615" s="40"/>
      <c r="AA615" s="40"/>
      <c r="AB615" s="40"/>
      <c r="AC615" s="40"/>
      <c r="AD615" s="40"/>
      <c r="AE615" s="40"/>
      <c r="AF615" s="40"/>
      <c r="AG615" s="40"/>
      <c r="AH615" s="40"/>
      <c r="AI615" s="40"/>
      <c r="AJ615" s="40"/>
      <c r="AK615" s="40"/>
      <c r="AL615" s="40"/>
      <c r="AM615" s="40"/>
      <c r="AN615" s="40"/>
      <c r="AO615" s="40"/>
    </row>
    <row r="616" spans="6:41">
      <c r="F616" s="40"/>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c r="AD616" s="40"/>
      <c r="AE616" s="40"/>
      <c r="AF616" s="40"/>
      <c r="AG616" s="40"/>
      <c r="AH616" s="40"/>
      <c r="AI616" s="40"/>
      <c r="AJ616" s="40"/>
      <c r="AK616" s="40"/>
      <c r="AL616" s="40"/>
      <c r="AM616" s="40"/>
      <c r="AN616" s="40"/>
      <c r="AO616" s="40"/>
    </row>
    <row r="617" spans="6:41">
      <c r="F617" s="40"/>
      <c r="G617" s="40"/>
      <c r="H617" s="40"/>
      <c r="I617" s="40"/>
      <c r="J617" s="40"/>
      <c r="K617" s="40"/>
      <c r="L617" s="40"/>
      <c r="M617" s="40"/>
      <c r="N617" s="40"/>
      <c r="O617" s="40"/>
      <c r="P617" s="40"/>
      <c r="Q617" s="40"/>
      <c r="R617" s="40"/>
      <c r="S617" s="40"/>
      <c r="T617" s="40"/>
      <c r="U617" s="40"/>
      <c r="V617" s="40"/>
      <c r="W617" s="40"/>
      <c r="X617" s="40"/>
      <c r="Y617" s="40"/>
      <c r="Z617" s="40"/>
      <c r="AA617" s="40"/>
      <c r="AB617" s="40"/>
      <c r="AC617" s="40"/>
      <c r="AD617" s="40"/>
      <c r="AE617" s="40"/>
      <c r="AF617" s="40"/>
      <c r="AG617" s="40"/>
      <c r="AH617" s="40"/>
      <c r="AI617" s="40"/>
      <c r="AJ617" s="40"/>
      <c r="AK617" s="40"/>
      <c r="AL617" s="40"/>
      <c r="AM617" s="40"/>
      <c r="AN617" s="40"/>
      <c r="AO617" s="40"/>
    </row>
    <row r="618" spans="6:41">
      <c r="F618" s="40"/>
      <c r="G618" s="40"/>
      <c r="H618" s="40"/>
      <c r="I618" s="40"/>
      <c r="J618" s="40"/>
      <c r="K618" s="40"/>
      <c r="L618" s="40"/>
      <c r="M618" s="40"/>
      <c r="N618" s="40"/>
      <c r="O618" s="40"/>
      <c r="P618" s="40"/>
      <c r="Q618" s="40"/>
      <c r="R618" s="40"/>
      <c r="S618" s="40"/>
      <c r="T618" s="40"/>
      <c r="U618" s="40"/>
      <c r="V618" s="40"/>
      <c r="W618" s="40"/>
      <c r="X618" s="40"/>
      <c r="Y618" s="40"/>
      <c r="Z618" s="40"/>
      <c r="AA618" s="40"/>
      <c r="AB618" s="40"/>
      <c r="AC618" s="40"/>
      <c r="AD618" s="40"/>
      <c r="AE618" s="40"/>
      <c r="AF618" s="40"/>
      <c r="AG618" s="40"/>
      <c r="AH618" s="40"/>
      <c r="AI618" s="40"/>
      <c r="AJ618" s="40"/>
      <c r="AK618" s="40"/>
      <c r="AL618" s="40"/>
      <c r="AM618" s="40"/>
      <c r="AN618" s="40"/>
      <c r="AO618" s="40"/>
    </row>
    <row r="619" spans="6:41">
      <c r="F619" s="40"/>
      <c r="G619" s="40"/>
      <c r="H619" s="40"/>
      <c r="I619" s="40"/>
      <c r="J619" s="40"/>
      <c r="K619" s="40"/>
      <c r="L619" s="40"/>
      <c r="M619" s="40"/>
      <c r="N619" s="40"/>
      <c r="O619" s="40"/>
      <c r="P619" s="40"/>
      <c r="Q619" s="40"/>
      <c r="R619" s="40"/>
      <c r="S619" s="40"/>
      <c r="T619" s="40"/>
      <c r="U619" s="40"/>
      <c r="V619" s="40"/>
      <c r="W619" s="40"/>
      <c r="X619" s="40"/>
      <c r="Y619" s="40"/>
      <c r="Z619" s="40"/>
      <c r="AA619" s="40"/>
      <c r="AB619" s="40"/>
      <c r="AC619" s="40"/>
      <c r="AD619" s="40"/>
      <c r="AE619" s="40"/>
      <c r="AF619" s="40"/>
      <c r="AG619" s="40"/>
      <c r="AH619" s="40"/>
      <c r="AI619" s="40"/>
      <c r="AJ619" s="40"/>
      <c r="AK619" s="40"/>
      <c r="AL619" s="40"/>
      <c r="AM619" s="40"/>
      <c r="AN619" s="40"/>
      <c r="AO619" s="40"/>
    </row>
    <row r="620" spans="6:41">
      <c r="F620" s="40"/>
      <c r="G620" s="40"/>
      <c r="H620" s="40"/>
      <c r="I620" s="40"/>
      <c r="J620" s="40"/>
      <c r="K620" s="40"/>
      <c r="L620" s="40"/>
      <c r="M620" s="40"/>
      <c r="N620" s="40"/>
      <c r="O620" s="40"/>
      <c r="P620" s="40"/>
      <c r="Q620" s="40"/>
      <c r="R620" s="40"/>
      <c r="S620" s="40"/>
      <c r="T620" s="40"/>
      <c r="U620" s="40"/>
      <c r="V620" s="40"/>
      <c r="W620" s="40"/>
      <c r="X620" s="40"/>
      <c r="Y620" s="40"/>
      <c r="Z620" s="40"/>
      <c r="AA620" s="40"/>
      <c r="AB620" s="40"/>
      <c r="AC620" s="40"/>
      <c r="AD620" s="40"/>
      <c r="AE620" s="40"/>
      <c r="AF620" s="40"/>
      <c r="AG620" s="40"/>
      <c r="AH620" s="40"/>
      <c r="AI620" s="40"/>
      <c r="AJ620" s="40"/>
      <c r="AK620" s="40"/>
      <c r="AL620" s="40"/>
      <c r="AM620" s="40"/>
      <c r="AN620" s="40"/>
      <c r="AO620" s="40"/>
    </row>
    <row r="621" spans="6:41">
      <c r="F621" s="40"/>
      <c r="G621" s="40"/>
      <c r="H621" s="40"/>
      <c r="I621" s="40"/>
      <c r="J621" s="40"/>
      <c r="K621" s="40"/>
      <c r="L621" s="40"/>
      <c r="M621" s="40"/>
      <c r="N621" s="40"/>
      <c r="O621" s="40"/>
      <c r="P621" s="40"/>
      <c r="Q621" s="40"/>
      <c r="R621" s="40"/>
      <c r="S621" s="40"/>
      <c r="T621" s="40"/>
      <c r="U621" s="40"/>
      <c r="V621" s="40"/>
      <c r="W621" s="40"/>
      <c r="X621" s="40"/>
      <c r="Y621" s="40"/>
      <c r="Z621" s="40"/>
      <c r="AA621" s="40"/>
      <c r="AB621" s="40"/>
      <c r="AC621" s="40"/>
      <c r="AD621" s="40"/>
      <c r="AE621" s="40"/>
      <c r="AF621" s="40"/>
      <c r="AG621" s="40"/>
      <c r="AH621" s="40"/>
      <c r="AI621" s="40"/>
      <c r="AJ621" s="40"/>
      <c r="AK621" s="40"/>
      <c r="AL621" s="40"/>
      <c r="AM621" s="40"/>
      <c r="AN621" s="40"/>
      <c r="AO621" s="40"/>
    </row>
    <row r="622" spans="6:41">
      <c r="F622" s="40"/>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c r="AD622" s="40"/>
      <c r="AE622" s="40"/>
      <c r="AF622" s="40"/>
      <c r="AG622" s="40"/>
      <c r="AH622" s="40"/>
      <c r="AI622" s="40"/>
      <c r="AJ622" s="40"/>
      <c r="AK622" s="40"/>
      <c r="AL622" s="40"/>
      <c r="AM622" s="40"/>
      <c r="AN622" s="40"/>
      <c r="AO622" s="40"/>
    </row>
    <row r="623" spans="6:41">
      <c r="F623" s="40"/>
      <c r="G623" s="40"/>
      <c r="H623" s="40"/>
      <c r="I623" s="40"/>
      <c r="J623" s="40"/>
      <c r="K623" s="40"/>
      <c r="L623" s="40"/>
      <c r="M623" s="40"/>
      <c r="N623" s="40"/>
      <c r="O623" s="40"/>
      <c r="P623" s="40"/>
      <c r="Q623" s="40"/>
      <c r="R623" s="40"/>
      <c r="S623" s="40"/>
      <c r="T623" s="40"/>
      <c r="U623" s="40"/>
      <c r="V623" s="40"/>
      <c r="W623" s="40"/>
      <c r="X623" s="40"/>
      <c r="Y623" s="40"/>
      <c r="Z623" s="40"/>
      <c r="AA623" s="40"/>
      <c r="AB623" s="40"/>
      <c r="AC623" s="40"/>
      <c r="AD623" s="40"/>
      <c r="AE623" s="40"/>
      <c r="AF623" s="40"/>
      <c r="AG623" s="40"/>
      <c r="AH623" s="40"/>
      <c r="AI623" s="40"/>
      <c r="AJ623" s="40"/>
      <c r="AK623" s="40"/>
      <c r="AL623" s="40"/>
      <c r="AM623" s="40"/>
      <c r="AN623" s="40"/>
      <c r="AO623" s="40"/>
    </row>
    <row r="624" spans="6:41">
      <c r="F624" s="40"/>
      <c r="G624" s="40"/>
      <c r="H624" s="40"/>
      <c r="I624" s="40"/>
      <c r="J624" s="40"/>
      <c r="K624" s="40"/>
      <c r="L624" s="40"/>
      <c r="M624" s="40"/>
      <c r="N624" s="40"/>
      <c r="O624" s="40"/>
      <c r="P624" s="40"/>
      <c r="Q624" s="40"/>
      <c r="R624" s="40"/>
      <c r="S624" s="40"/>
      <c r="T624" s="40"/>
      <c r="U624" s="40"/>
      <c r="V624" s="40"/>
      <c r="W624" s="40"/>
      <c r="X624" s="40"/>
      <c r="Y624" s="40"/>
      <c r="Z624" s="40"/>
      <c r="AA624" s="40"/>
      <c r="AB624" s="40"/>
      <c r="AC624" s="40"/>
      <c r="AD624" s="40"/>
      <c r="AE624" s="40"/>
      <c r="AF624" s="40"/>
      <c r="AG624" s="40"/>
      <c r="AH624" s="40"/>
      <c r="AI624" s="40"/>
      <c r="AJ624" s="40"/>
      <c r="AK624" s="40"/>
      <c r="AL624" s="40"/>
      <c r="AM624" s="40"/>
      <c r="AN624" s="40"/>
      <c r="AO624" s="40"/>
    </row>
    <row r="625" spans="1:41">
      <c r="F625" s="40"/>
      <c r="G625" s="40"/>
      <c r="H625" s="40"/>
      <c r="I625" s="40"/>
      <c r="J625" s="40"/>
      <c r="K625" s="40"/>
      <c r="L625" s="40"/>
      <c r="M625" s="40"/>
      <c r="N625" s="40"/>
      <c r="O625" s="40"/>
      <c r="P625" s="40"/>
      <c r="Q625" s="40"/>
      <c r="R625" s="40"/>
      <c r="S625" s="40"/>
      <c r="T625" s="40"/>
      <c r="U625" s="40"/>
      <c r="V625" s="40"/>
      <c r="W625" s="40"/>
      <c r="X625" s="40"/>
      <c r="Y625" s="40"/>
      <c r="Z625" s="40"/>
      <c r="AA625" s="40"/>
      <c r="AB625" s="40"/>
      <c r="AC625" s="40"/>
      <c r="AD625" s="40"/>
      <c r="AE625" s="40"/>
      <c r="AF625" s="40"/>
      <c r="AG625" s="40"/>
      <c r="AH625" s="40"/>
      <c r="AI625" s="40"/>
      <c r="AJ625" s="40"/>
      <c r="AK625" s="40"/>
      <c r="AL625" s="40"/>
      <c r="AM625" s="40"/>
      <c r="AN625" s="40"/>
      <c r="AO625" s="40"/>
    </row>
    <row r="626" spans="1:41">
      <c r="F626" s="40"/>
      <c r="G626" s="40"/>
      <c r="H626" s="40"/>
      <c r="I626" s="40"/>
      <c r="J626" s="40"/>
      <c r="K626" s="40"/>
      <c r="L626" s="40"/>
      <c r="M626" s="40"/>
      <c r="N626" s="40"/>
      <c r="O626" s="40"/>
      <c r="P626" s="40"/>
      <c r="Q626" s="40"/>
      <c r="R626" s="40"/>
      <c r="S626" s="40"/>
      <c r="T626" s="40"/>
      <c r="U626" s="40"/>
      <c r="V626" s="40"/>
      <c r="W626" s="40"/>
      <c r="X626" s="40"/>
      <c r="Y626" s="40"/>
      <c r="Z626" s="40"/>
      <c r="AA626" s="40"/>
      <c r="AB626" s="40"/>
      <c r="AC626" s="40"/>
      <c r="AD626" s="40"/>
      <c r="AE626" s="40"/>
      <c r="AF626" s="40"/>
      <c r="AG626" s="40"/>
      <c r="AH626" s="40"/>
      <c r="AI626" s="40"/>
      <c r="AJ626" s="40"/>
      <c r="AK626" s="40"/>
      <c r="AL626" s="40"/>
      <c r="AM626" s="40"/>
      <c r="AN626" s="40"/>
      <c r="AO626" s="40"/>
    </row>
    <row r="627" spans="1:41">
      <c r="F627" s="40"/>
      <c r="G627" s="40"/>
      <c r="H627" s="40"/>
      <c r="I627" s="40"/>
      <c r="J627" s="40"/>
      <c r="K627" s="40"/>
      <c r="L627" s="40"/>
      <c r="M627" s="40"/>
      <c r="N627" s="40"/>
      <c r="O627" s="40"/>
      <c r="P627" s="40"/>
      <c r="Q627" s="40"/>
      <c r="R627" s="40"/>
      <c r="S627" s="40"/>
      <c r="T627" s="40"/>
      <c r="U627" s="40"/>
      <c r="V627" s="40"/>
      <c r="W627" s="40"/>
      <c r="X627" s="40"/>
      <c r="Y627" s="40"/>
      <c r="Z627" s="40"/>
      <c r="AA627" s="40"/>
      <c r="AB627" s="40"/>
      <c r="AC627" s="40"/>
      <c r="AD627" s="40"/>
      <c r="AE627" s="40"/>
      <c r="AF627" s="40"/>
      <c r="AG627" s="40"/>
      <c r="AH627" s="40"/>
      <c r="AI627" s="40"/>
      <c r="AJ627" s="40"/>
      <c r="AK627" s="40"/>
      <c r="AL627" s="40"/>
      <c r="AM627" s="40"/>
      <c r="AN627" s="40"/>
      <c r="AO627" s="40"/>
    </row>
    <row r="628" spans="1:41" s="40" customFormat="1">
      <c r="A628" s="17"/>
      <c r="B628" s="17"/>
      <c r="C628" s="17"/>
      <c r="D628" s="17"/>
      <c r="E628" s="17"/>
    </row>
    <row r="629" spans="1:41" s="40" customFormat="1">
      <c r="A629" s="17"/>
      <c r="B629" s="17"/>
      <c r="C629" s="17"/>
      <c r="D629" s="17"/>
      <c r="E629" s="17"/>
    </row>
    <row r="630" spans="1:41" s="40" customFormat="1">
      <c r="A630" s="17"/>
      <c r="B630" s="17"/>
      <c r="C630" s="17"/>
      <c r="D630" s="17"/>
      <c r="E630" s="17"/>
    </row>
    <row r="631" spans="1:41">
      <c r="F631" s="40"/>
      <c r="G631" s="40"/>
      <c r="H631" s="40"/>
      <c r="I631" s="40"/>
      <c r="J631" s="40"/>
      <c r="K631" s="40"/>
      <c r="L631" s="40"/>
      <c r="M631" s="40"/>
      <c r="N631" s="40"/>
      <c r="O631" s="40"/>
      <c r="P631" s="40"/>
      <c r="Q631" s="40"/>
      <c r="R631" s="40"/>
      <c r="S631" s="40"/>
      <c r="T631" s="40"/>
      <c r="U631" s="40"/>
      <c r="V631" s="40"/>
      <c r="W631" s="40"/>
      <c r="X631" s="40"/>
      <c r="Y631" s="40"/>
      <c r="Z631" s="40"/>
      <c r="AA631" s="40"/>
      <c r="AB631" s="40"/>
      <c r="AC631" s="40"/>
      <c r="AD631" s="40"/>
      <c r="AE631" s="40"/>
      <c r="AF631" s="40"/>
      <c r="AG631" s="40"/>
      <c r="AH631" s="40"/>
      <c r="AI631" s="40"/>
      <c r="AJ631" s="40"/>
      <c r="AK631" s="40"/>
      <c r="AL631" s="40"/>
      <c r="AM631" s="40"/>
      <c r="AN631" s="40"/>
      <c r="AO631" s="40"/>
    </row>
    <row r="632" spans="1:41">
      <c r="F632" s="40"/>
      <c r="G632" s="40"/>
      <c r="H632" s="40"/>
      <c r="I632" s="40"/>
      <c r="J632" s="40"/>
      <c r="K632" s="40"/>
      <c r="L632" s="40"/>
      <c r="M632" s="40"/>
      <c r="N632" s="40"/>
      <c r="O632" s="40"/>
      <c r="P632" s="40"/>
      <c r="Q632" s="40"/>
      <c r="R632" s="40"/>
      <c r="S632" s="40"/>
      <c r="T632" s="40"/>
      <c r="U632" s="40"/>
      <c r="V632" s="40"/>
      <c r="W632" s="40"/>
      <c r="X632" s="40"/>
      <c r="Y632" s="40"/>
      <c r="Z632" s="40"/>
      <c r="AA632" s="40"/>
      <c r="AB632" s="40"/>
      <c r="AC632" s="40"/>
      <c r="AD632" s="40"/>
      <c r="AE632" s="40"/>
      <c r="AF632" s="40"/>
      <c r="AG632" s="40"/>
      <c r="AH632" s="40"/>
      <c r="AI632" s="40"/>
      <c r="AJ632" s="40"/>
      <c r="AK632" s="40"/>
      <c r="AL632" s="40"/>
      <c r="AM632" s="40"/>
      <c r="AN632" s="40"/>
      <c r="AO632" s="40"/>
    </row>
    <row r="633" spans="1:41">
      <c r="F633" s="40"/>
      <c r="G633" s="40"/>
      <c r="H633" s="40"/>
      <c r="I633" s="40"/>
      <c r="J633" s="40"/>
      <c r="K633" s="40"/>
      <c r="L633" s="40"/>
      <c r="M633" s="40"/>
      <c r="N633" s="40"/>
      <c r="O633" s="40"/>
      <c r="P633" s="40"/>
      <c r="Q633" s="40"/>
      <c r="R633" s="40"/>
      <c r="S633" s="40"/>
      <c r="T633" s="40"/>
      <c r="U633" s="40"/>
      <c r="V633" s="40"/>
      <c r="W633" s="40"/>
      <c r="X633" s="40"/>
      <c r="Y633" s="40"/>
      <c r="Z633" s="40"/>
      <c r="AA633" s="40"/>
      <c r="AB633" s="40"/>
      <c r="AC633" s="40"/>
      <c r="AD633" s="40"/>
      <c r="AE633" s="40"/>
      <c r="AF633" s="40"/>
      <c r="AG633" s="40"/>
      <c r="AH633" s="40"/>
      <c r="AI633" s="40"/>
      <c r="AJ633" s="40"/>
      <c r="AK633" s="40"/>
      <c r="AL633" s="40"/>
      <c r="AM633" s="40"/>
      <c r="AN633" s="40"/>
      <c r="AO633" s="40"/>
    </row>
    <row r="634" spans="1:41">
      <c r="F634" s="40"/>
      <c r="G634" s="40"/>
      <c r="H634" s="40"/>
      <c r="I634" s="40"/>
      <c r="J634" s="40"/>
      <c r="K634" s="40"/>
      <c r="L634" s="40"/>
      <c r="M634" s="40"/>
      <c r="N634" s="40"/>
      <c r="O634" s="40"/>
      <c r="P634" s="40"/>
      <c r="Q634" s="40"/>
      <c r="R634" s="40"/>
      <c r="S634" s="40"/>
      <c r="T634" s="40"/>
      <c r="U634" s="40"/>
      <c r="V634" s="40"/>
      <c r="W634" s="40"/>
      <c r="X634" s="40"/>
      <c r="Y634" s="40"/>
      <c r="Z634" s="40"/>
      <c r="AA634" s="40"/>
      <c r="AB634" s="40"/>
      <c r="AC634" s="40"/>
      <c r="AD634" s="40"/>
      <c r="AE634" s="40"/>
      <c r="AF634" s="40"/>
      <c r="AG634" s="40"/>
      <c r="AH634" s="40"/>
      <c r="AI634" s="40"/>
      <c r="AJ634" s="40"/>
      <c r="AK634" s="40"/>
      <c r="AL634" s="40"/>
      <c r="AM634" s="40"/>
      <c r="AN634" s="40"/>
      <c r="AO634" s="40"/>
    </row>
    <row r="635" spans="1:41">
      <c r="F635" s="40"/>
      <c r="G635" s="40"/>
      <c r="H635" s="40"/>
      <c r="I635" s="40"/>
      <c r="J635" s="40"/>
      <c r="K635" s="40"/>
      <c r="L635" s="40"/>
      <c r="M635" s="40"/>
      <c r="N635" s="40"/>
      <c r="O635" s="40"/>
      <c r="P635" s="40"/>
      <c r="Q635" s="40"/>
      <c r="R635" s="40"/>
      <c r="S635" s="40"/>
      <c r="T635" s="40"/>
      <c r="U635" s="40"/>
      <c r="V635" s="40"/>
      <c r="W635" s="40"/>
      <c r="X635" s="40"/>
      <c r="Y635" s="40"/>
      <c r="Z635" s="40"/>
      <c r="AA635" s="40"/>
      <c r="AB635" s="40"/>
      <c r="AC635" s="40"/>
      <c r="AD635" s="40"/>
      <c r="AE635" s="40"/>
      <c r="AF635" s="40"/>
      <c r="AG635" s="40"/>
      <c r="AH635" s="40"/>
      <c r="AI635" s="40"/>
      <c r="AJ635" s="40"/>
      <c r="AK635" s="40"/>
      <c r="AL635" s="40"/>
      <c r="AM635" s="40"/>
      <c r="AN635" s="40"/>
      <c r="AO635" s="40"/>
    </row>
    <row r="636" spans="1:41">
      <c r="F636" s="40"/>
      <c r="G636" s="40"/>
      <c r="H636" s="40"/>
      <c r="I636" s="40"/>
      <c r="J636" s="40"/>
      <c r="K636" s="40"/>
      <c r="L636" s="40"/>
      <c r="M636" s="40"/>
      <c r="N636" s="40"/>
      <c r="O636" s="40"/>
      <c r="P636" s="40"/>
      <c r="Q636" s="40"/>
      <c r="R636" s="40"/>
      <c r="S636" s="40"/>
      <c r="T636" s="40"/>
      <c r="U636" s="40"/>
      <c r="V636" s="40"/>
      <c r="W636" s="40"/>
      <c r="X636" s="40"/>
      <c r="Y636" s="40"/>
      <c r="Z636" s="40"/>
      <c r="AA636" s="40"/>
      <c r="AB636" s="40"/>
      <c r="AC636" s="40"/>
      <c r="AD636" s="40"/>
      <c r="AE636" s="40"/>
      <c r="AF636" s="40"/>
      <c r="AG636" s="40"/>
      <c r="AH636" s="40"/>
      <c r="AI636" s="40"/>
      <c r="AJ636" s="40"/>
      <c r="AK636" s="40"/>
      <c r="AL636" s="40"/>
      <c r="AM636" s="40"/>
      <c r="AN636" s="40"/>
      <c r="AO636" s="40"/>
    </row>
    <row r="637" spans="1:41">
      <c r="F637" s="40"/>
      <c r="G637" s="40"/>
      <c r="H637" s="40"/>
      <c r="I637" s="40"/>
      <c r="J637" s="40"/>
      <c r="K637" s="40"/>
      <c r="L637" s="40"/>
      <c r="M637" s="40"/>
      <c r="N637" s="40"/>
      <c r="O637" s="40"/>
      <c r="P637" s="40"/>
      <c r="Q637" s="40"/>
      <c r="R637" s="40"/>
      <c r="S637" s="40"/>
      <c r="T637" s="40"/>
      <c r="U637" s="40"/>
      <c r="V637" s="40"/>
      <c r="W637" s="40"/>
      <c r="X637" s="40"/>
      <c r="Y637" s="40"/>
      <c r="Z637" s="40"/>
      <c r="AA637" s="40"/>
      <c r="AB637" s="40"/>
      <c r="AC637" s="40"/>
      <c r="AD637" s="40"/>
      <c r="AE637" s="40"/>
      <c r="AF637" s="40"/>
      <c r="AG637" s="40"/>
      <c r="AH637" s="40"/>
      <c r="AI637" s="40"/>
      <c r="AJ637" s="40"/>
      <c r="AK637" s="40"/>
      <c r="AL637" s="40"/>
      <c r="AM637" s="40"/>
      <c r="AN637" s="40"/>
      <c r="AO637" s="40"/>
    </row>
    <row r="638" spans="1:41">
      <c r="F638" s="40"/>
      <c r="G638" s="40"/>
      <c r="H638" s="40"/>
      <c r="I638" s="40"/>
      <c r="J638" s="40"/>
      <c r="K638" s="40"/>
      <c r="L638" s="40"/>
      <c r="M638" s="40"/>
      <c r="N638" s="40"/>
      <c r="O638" s="40"/>
      <c r="P638" s="40"/>
      <c r="Q638" s="40"/>
      <c r="R638" s="40"/>
      <c r="S638" s="40"/>
      <c r="T638" s="40"/>
      <c r="U638" s="40"/>
      <c r="V638" s="40"/>
      <c r="W638" s="40"/>
      <c r="X638" s="40"/>
      <c r="Y638" s="40"/>
      <c r="Z638" s="40"/>
      <c r="AA638" s="40"/>
      <c r="AB638" s="40"/>
      <c r="AC638" s="40"/>
      <c r="AD638" s="40"/>
      <c r="AE638" s="40"/>
      <c r="AF638" s="40"/>
      <c r="AG638" s="40"/>
      <c r="AH638" s="40"/>
      <c r="AI638" s="40"/>
      <c r="AJ638" s="40"/>
      <c r="AK638" s="40"/>
      <c r="AL638" s="40"/>
      <c r="AM638" s="40"/>
      <c r="AN638" s="40"/>
      <c r="AO638" s="40"/>
    </row>
    <row r="639" spans="1:41">
      <c r="F639" s="40"/>
      <c r="G639" s="40"/>
      <c r="H639" s="40"/>
      <c r="I639" s="40"/>
      <c r="J639" s="40"/>
      <c r="K639" s="40"/>
      <c r="L639" s="40"/>
      <c r="M639" s="40"/>
      <c r="N639" s="40"/>
      <c r="O639" s="40"/>
      <c r="P639" s="40"/>
      <c r="Q639" s="40"/>
      <c r="R639" s="40"/>
      <c r="S639" s="40"/>
      <c r="T639" s="40"/>
      <c r="U639" s="40"/>
      <c r="V639" s="40"/>
      <c r="W639" s="40"/>
      <c r="X639" s="40"/>
      <c r="Y639" s="40"/>
      <c r="Z639" s="40"/>
      <c r="AA639" s="40"/>
      <c r="AB639" s="40"/>
      <c r="AC639" s="40"/>
      <c r="AD639" s="40"/>
      <c r="AE639" s="40"/>
      <c r="AF639" s="40"/>
      <c r="AG639" s="40"/>
      <c r="AH639" s="40"/>
      <c r="AI639" s="40"/>
      <c r="AJ639" s="40"/>
      <c r="AK639" s="40"/>
      <c r="AL639" s="40"/>
      <c r="AM639" s="40"/>
      <c r="AN639" s="40"/>
      <c r="AO639" s="40"/>
    </row>
    <row r="640" spans="1:41">
      <c r="F640" s="40"/>
      <c r="G640" s="40"/>
      <c r="H640" s="40"/>
      <c r="I640" s="40"/>
      <c r="J640" s="40"/>
      <c r="K640" s="40"/>
      <c r="L640" s="40"/>
      <c r="M640" s="40"/>
      <c r="N640" s="40"/>
      <c r="O640" s="40"/>
      <c r="P640" s="40"/>
      <c r="Q640" s="40"/>
      <c r="R640" s="40"/>
      <c r="S640" s="40"/>
      <c r="T640" s="40"/>
      <c r="U640" s="40"/>
      <c r="V640" s="40"/>
      <c r="W640" s="40"/>
      <c r="X640" s="40"/>
      <c r="Y640" s="40"/>
      <c r="Z640" s="40"/>
      <c r="AA640" s="40"/>
      <c r="AB640" s="40"/>
      <c r="AC640" s="40"/>
      <c r="AD640" s="40"/>
      <c r="AE640" s="40"/>
      <c r="AF640" s="40"/>
      <c r="AG640" s="40"/>
      <c r="AH640" s="40"/>
      <c r="AI640" s="40"/>
      <c r="AJ640" s="40"/>
      <c r="AK640" s="40"/>
      <c r="AL640" s="40"/>
      <c r="AM640" s="40"/>
      <c r="AN640" s="40"/>
      <c r="AO640" s="40"/>
    </row>
    <row r="641" spans="6:41">
      <c r="F641" s="40"/>
      <c r="G641" s="40"/>
      <c r="H641" s="40"/>
      <c r="I641" s="40"/>
      <c r="J641" s="40"/>
      <c r="K641" s="40"/>
      <c r="L641" s="40"/>
      <c r="M641" s="40"/>
      <c r="N641" s="40"/>
      <c r="O641" s="40"/>
      <c r="P641" s="40"/>
      <c r="Q641" s="40"/>
      <c r="R641" s="40"/>
      <c r="S641" s="40"/>
      <c r="T641" s="40"/>
      <c r="U641" s="40"/>
      <c r="V641" s="40"/>
      <c r="W641" s="40"/>
      <c r="X641" s="40"/>
      <c r="Y641" s="40"/>
      <c r="Z641" s="40"/>
      <c r="AA641" s="40"/>
      <c r="AB641" s="40"/>
      <c r="AC641" s="40"/>
      <c r="AD641" s="40"/>
      <c r="AE641" s="40"/>
      <c r="AF641" s="40"/>
      <c r="AG641" s="40"/>
      <c r="AH641" s="40"/>
      <c r="AI641" s="40"/>
      <c r="AJ641" s="40"/>
      <c r="AK641" s="40"/>
      <c r="AL641" s="40"/>
      <c r="AM641" s="40"/>
      <c r="AN641" s="40"/>
      <c r="AO641" s="40"/>
    </row>
    <row r="642" spans="6:41">
      <c r="F642" s="40"/>
      <c r="G642" s="40"/>
      <c r="H642" s="40"/>
      <c r="I642" s="40"/>
      <c r="J642" s="40"/>
      <c r="K642" s="40"/>
      <c r="L642" s="40"/>
      <c r="M642" s="40"/>
      <c r="N642" s="40"/>
      <c r="O642" s="40"/>
      <c r="P642" s="40"/>
      <c r="Q642" s="40"/>
      <c r="R642" s="40"/>
      <c r="S642" s="40"/>
      <c r="T642" s="40"/>
      <c r="U642" s="40"/>
      <c r="V642" s="40"/>
      <c r="W642" s="40"/>
      <c r="X642" s="40"/>
      <c r="Y642" s="40"/>
      <c r="Z642" s="40"/>
      <c r="AA642" s="40"/>
      <c r="AB642" s="40"/>
      <c r="AC642" s="40"/>
      <c r="AD642" s="40"/>
      <c r="AE642" s="40"/>
      <c r="AF642" s="40"/>
      <c r="AG642" s="40"/>
      <c r="AH642" s="40"/>
      <c r="AI642" s="40"/>
      <c r="AJ642" s="40"/>
      <c r="AK642" s="40"/>
      <c r="AL642" s="40"/>
      <c r="AM642" s="40"/>
      <c r="AN642" s="40"/>
      <c r="AO642" s="40"/>
    </row>
    <row r="643" spans="6:41">
      <c r="F643" s="40"/>
      <c r="G643" s="40"/>
      <c r="H643" s="40"/>
      <c r="I643" s="40"/>
      <c r="J643" s="40"/>
      <c r="K643" s="40"/>
      <c r="L643" s="40"/>
      <c r="M643" s="40"/>
      <c r="N643" s="40"/>
      <c r="O643" s="40"/>
      <c r="P643" s="40"/>
      <c r="Q643" s="40"/>
      <c r="R643" s="40"/>
      <c r="S643" s="40"/>
      <c r="T643" s="40"/>
      <c r="U643" s="40"/>
      <c r="V643" s="40"/>
      <c r="W643" s="40"/>
      <c r="X643" s="40"/>
      <c r="Y643" s="40"/>
      <c r="Z643" s="40"/>
      <c r="AA643" s="40"/>
      <c r="AB643" s="40"/>
      <c r="AC643" s="40"/>
      <c r="AD643" s="40"/>
      <c r="AE643" s="40"/>
      <c r="AF643" s="40"/>
      <c r="AG643" s="40"/>
      <c r="AH643" s="40"/>
      <c r="AI643" s="40"/>
      <c r="AJ643" s="40"/>
      <c r="AK643" s="40"/>
      <c r="AL643" s="40"/>
      <c r="AM643" s="40"/>
      <c r="AN643" s="40"/>
      <c r="AO643" s="40"/>
    </row>
    <row r="644" spans="6:41">
      <c r="F644" s="40"/>
      <c r="G644" s="40"/>
      <c r="H644" s="40"/>
      <c r="I644" s="40"/>
      <c r="J644" s="40"/>
      <c r="K644" s="40"/>
      <c r="L644" s="40"/>
      <c r="M644" s="40"/>
      <c r="N644" s="40"/>
      <c r="O644" s="40"/>
      <c r="P644" s="40"/>
      <c r="Q644" s="40"/>
      <c r="R644" s="40"/>
      <c r="S644" s="40"/>
      <c r="T644" s="40"/>
      <c r="U644" s="40"/>
      <c r="V644" s="40"/>
      <c r="W644" s="40"/>
      <c r="X644" s="40"/>
      <c r="Y644" s="40"/>
      <c r="Z644" s="40"/>
      <c r="AA644" s="40"/>
      <c r="AB644" s="40"/>
      <c r="AC644" s="40"/>
      <c r="AD644" s="40"/>
      <c r="AE644" s="40"/>
      <c r="AF644" s="40"/>
      <c r="AG644" s="40"/>
      <c r="AH644" s="40"/>
      <c r="AI644" s="40"/>
      <c r="AJ644" s="40"/>
      <c r="AK644" s="40"/>
      <c r="AL644" s="40"/>
      <c r="AM644" s="40"/>
      <c r="AN644" s="40"/>
      <c r="AO644" s="40"/>
    </row>
    <row r="645" spans="6:41">
      <c r="F645" s="40"/>
      <c r="G645" s="40"/>
      <c r="H645" s="40"/>
      <c r="I645" s="40"/>
      <c r="J645" s="40"/>
      <c r="K645" s="40"/>
      <c r="L645" s="40"/>
      <c r="M645" s="40"/>
      <c r="N645" s="40"/>
      <c r="O645" s="40"/>
      <c r="P645" s="40"/>
      <c r="Q645" s="40"/>
      <c r="R645" s="40"/>
      <c r="S645" s="40"/>
      <c r="T645" s="40"/>
      <c r="U645" s="40"/>
      <c r="V645" s="40"/>
      <c r="W645" s="40"/>
      <c r="X645" s="40"/>
      <c r="Y645" s="40"/>
      <c r="Z645" s="40"/>
      <c r="AA645" s="40"/>
      <c r="AB645" s="40"/>
      <c r="AC645" s="40"/>
      <c r="AD645" s="40"/>
      <c r="AE645" s="40"/>
      <c r="AF645" s="40"/>
      <c r="AG645" s="40"/>
      <c r="AH645" s="40"/>
      <c r="AI645" s="40"/>
      <c r="AJ645" s="40"/>
      <c r="AK645" s="40"/>
      <c r="AL645" s="40"/>
      <c r="AM645" s="40"/>
      <c r="AN645" s="40"/>
      <c r="AO645" s="40"/>
    </row>
    <row r="646" spans="6:41">
      <c r="G646" s="40"/>
      <c r="H646" s="40"/>
      <c r="I646" s="40"/>
      <c r="J646" s="40"/>
      <c r="K646" s="40"/>
      <c r="L646" s="40"/>
      <c r="M646" s="40"/>
      <c r="N646" s="40"/>
      <c r="O646" s="40"/>
      <c r="P646" s="40"/>
      <c r="Q646" s="40"/>
      <c r="R646" s="40"/>
      <c r="S646" s="40"/>
      <c r="T646" s="40"/>
      <c r="U646" s="40"/>
      <c r="V646" s="40"/>
      <c r="W646" s="40"/>
      <c r="X646" s="40"/>
      <c r="Y646" s="40"/>
      <c r="Z646" s="40"/>
      <c r="AA646" s="40"/>
      <c r="AB646" s="40"/>
      <c r="AC646" s="40"/>
      <c r="AD646" s="40"/>
      <c r="AE646" s="40"/>
      <c r="AF646" s="40"/>
      <c r="AG646" s="40"/>
      <c r="AH646" s="40"/>
      <c r="AI646" s="40"/>
      <c r="AJ646" s="40"/>
      <c r="AK646" s="40"/>
      <c r="AL646" s="40"/>
      <c r="AM646" s="40"/>
      <c r="AN646" s="40"/>
      <c r="AO646" s="40"/>
    </row>
    <row r="647" spans="6:41">
      <c r="F647" s="40"/>
      <c r="G647" s="40"/>
      <c r="H647" s="40"/>
      <c r="I647" s="40"/>
      <c r="J647" s="40"/>
      <c r="K647" s="40"/>
      <c r="L647" s="40"/>
      <c r="M647" s="40"/>
      <c r="N647" s="40"/>
      <c r="O647" s="40"/>
      <c r="P647" s="40"/>
      <c r="Q647" s="40"/>
      <c r="R647" s="40"/>
      <c r="S647" s="40"/>
      <c r="T647" s="40"/>
      <c r="U647" s="40"/>
      <c r="V647" s="40"/>
      <c r="W647" s="40"/>
      <c r="X647" s="40"/>
      <c r="Y647" s="40"/>
      <c r="Z647" s="40"/>
      <c r="AA647" s="40"/>
      <c r="AB647" s="40"/>
      <c r="AC647" s="40"/>
      <c r="AD647" s="40"/>
      <c r="AE647" s="40"/>
      <c r="AF647" s="40"/>
      <c r="AG647" s="40"/>
      <c r="AH647" s="40"/>
      <c r="AI647" s="40"/>
      <c r="AJ647" s="40"/>
      <c r="AK647" s="40"/>
      <c r="AL647" s="40"/>
      <c r="AM647" s="40"/>
      <c r="AN647" s="40"/>
      <c r="AO647" s="40"/>
    </row>
    <row r="648" spans="6:41">
      <c r="F648" s="54"/>
      <c r="G648" s="40"/>
      <c r="H648" s="40"/>
      <c r="I648" s="40"/>
      <c r="J648" s="40"/>
      <c r="K648" s="40"/>
      <c r="L648" s="40"/>
      <c r="M648" s="40"/>
      <c r="N648" s="40"/>
      <c r="O648" s="40"/>
      <c r="P648" s="40"/>
      <c r="Q648" s="40"/>
      <c r="R648" s="40"/>
      <c r="S648" s="40"/>
      <c r="T648" s="40"/>
      <c r="U648" s="40"/>
      <c r="V648" s="40"/>
      <c r="W648" s="40"/>
      <c r="X648" s="40"/>
      <c r="Y648" s="40"/>
      <c r="Z648" s="40"/>
      <c r="AA648" s="40"/>
      <c r="AB648" s="40"/>
      <c r="AC648" s="40"/>
      <c r="AD648" s="40"/>
      <c r="AE648" s="40"/>
      <c r="AF648" s="40"/>
      <c r="AG648" s="40"/>
      <c r="AH648" s="40"/>
      <c r="AI648" s="40"/>
      <c r="AJ648" s="40"/>
      <c r="AK648" s="40"/>
      <c r="AL648" s="40"/>
      <c r="AM648" s="40"/>
      <c r="AN648" s="40"/>
      <c r="AO648" s="40"/>
    </row>
    <row r="649" spans="6:41">
      <c r="F649" s="40"/>
      <c r="G649" s="40"/>
      <c r="H649" s="40"/>
      <c r="I649" s="40"/>
      <c r="J649" s="40"/>
      <c r="K649" s="40"/>
      <c r="L649" s="40"/>
      <c r="M649" s="40"/>
      <c r="N649" s="40"/>
      <c r="O649" s="40"/>
      <c r="P649" s="40"/>
      <c r="Q649" s="40"/>
      <c r="R649" s="40"/>
      <c r="S649" s="40"/>
      <c r="T649" s="40"/>
      <c r="U649" s="40"/>
      <c r="V649" s="40"/>
      <c r="W649" s="40"/>
      <c r="X649" s="40"/>
      <c r="Y649" s="40"/>
      <c r="Z649" s="40"/>
      <c r="AA649" s="40"/>
      <c r="AB649" s="40"/>
      <c r="AC649" s="40"/>
      <c r="AD649" s="40"/>
      <c r="AE649" s="40"/>
      <c r="AF649" s="40"/>
      <c r="AG649" s="40"/>
      <c r="AH649" s="40"/>
      <c r="AI649" s="40"/>
      <c r="AJ649" s="40"/>
      <c r="AK649" s="40"/>
      <c r="AL649" s="40"/>
      <c r="AM649" s="40"/>
      <c r="AN649" s="40"/>
      <c r="AO649" s="40"/>
    </row>
    <row r="650" spans="6:41">
      <c r="F650" s="40"/>
      <c r="G650" s="40"/>
      <c r="H650" s="40"/>
      <c r="I650" s="40"/>
      <c r="J650" s="40"/>
      <c r="K650" s="40"/>
      <c r="L650" s="40"/>
      <c r="M650" s="40"/>
      <c r="N650" s="40"/>
      <c r="O650" s="40"/>
      <c r="P650" s="40"/>
      <c r="Q650" s="40"/>
      <c r="R650" s="40"/>
      <c r="S650" s="40"/>
      <c r="T650" s="40"/>
      <c r="U650" s="40"/>
      <c r="V650" s="40"/>
      <c r="W650" s="40"/>
      <c r="X650" s="40"/>
      <c r="Y650" s="40"/>
      <c r="Z650" s="40"/>
      <c r="AA650" s="40"/>
      <c r="AB650" s="40"/>
      <c r="AC650" s="40"/>
      <c r="AD650" s="40"/>
      <c r="AE650" s="40"/>
      <c r="AF650" s="40"/>
      <c r="AG650" s="40"/>
      <c r="AH650" s="40"/>
      <c r="AI650" s="40"/>
      <c r="AJ650" s="40"/>
      <c r="AK650" s="40"/>
      <c r="AL650" s="40"/>
      <c r="AM650" s="40"/>
      <c r="AN650" s="40"/>
      <c r="AO650" s="40"/>
    </row>
    <row r="651" spans="6:41">
      <c r="F651" s="40"/>
      <c r="G651" s="40"/>
      <c r="H651" s="40"/>
      <c r="I651" s="40"/>
      <c r="J651" s="40"/>
      <c r="K651" s="40"/>
      <c r="L651" s="40"/>
      <c r="M651" s="40"/>
      <c r="N651" s="40"/>
      <c r="O651" s="40"/>
      <c r="P651" s="40"/>
      <c r="Q651" s="40"/>
      <c r="R651" s="40"/>
      <c r="S651" s="40"/>
      <c r="T651" s="40"/>
      <c r="U651" s="40"/>
      <c r="V651" s="40"/>
      <c r="W651" s="40"/>
      <c r="X651" s="40"/>
      <c r="Y651" s="40"/>
      <c r="Z651" s="40"/>
      <c r="AA651" s="40"/>
      <c r="AB651" s="40"/>
      <c r="AC651" s="40"/>
      <c r="AD651" s="40"/>
      <c r="AE651" s="40"/>
      <c r="AF651" s="40"/>
      <c r="AG651" s="40"/>
      <c r="AH651" s="40"/>
      <c r="AI651" s="40"/>
      <c r="AJ651" s="40"/>
      <c r="AK651" s="40"/>
      <c r="AL651" s="40"/>
      <c r="AM651" s="40"/>
      <c r="AN651" s="40"/>
      <c r="AO651" s="40"/>
    </row>
    <row r="652" spans="6:41">
      <c r="F652" s="40"/>
      <c r="G652" s="40"/>
      <c r="H652" s="40"/>
      <c r="I652" s="40"/>
      <c r="J652" s="40"/>
      <c r="K652" s="40"/>
      <c r="L652" s="40"/>
      <c r="M652" s="40"/>
      <c r="N652" s="40"/>
      <c r="O652" s="40"/>
      <c r="P652" s="40"/>
      <c r="Q652" s="40"/>
      <c r="R652" s="40"/>
      <c r="S652" s="40"/>
      <c r="T652" s="40"/>
      <c r="U652" s="40"/>
      <c r="V652" s="40"/>
      <c r="W652" s="40"/>
      <c r="X652" s="40"/>
      <c r="Y652" s="40"/>
      <c r="Z652" s="40"/>
      <c r="AA652" s="40"/>
      <c r="AB652" s="40"/>
      <c r="AC652" s="40"/>
      <c r="AD652" s="40"/>
      <c r="AE652" s="40"/>
      <c r="AF652" s="40"/>
      <c r="AG652" s="40"/>
      <c r="AH652" s="40"/>
      <c r="AI652" s="40"/>
      <c r="AJ652" s="40"/>
      <c r="AK652" s="40"/>
      <c r="AL652" s="40"/>
      <c r="AM652" s="40"/>
      <c r="AN652" s="40"/>
      <c r="AO652" s="40"/>
    </row>
    <row r="653" spans="6:41">
      <c r="F653" s="40"/>
      <c r="G653" s="40"/>
      <c r="H653" s="40"/>
      <c r="I653" s="40"/>
      <c r="J653" s="40"/>
      <c r="K653" s="40"/>
      <c r="L653" s="40"/>
      <c r="M653" s="40"/>
      <c r="N653" s="40"/>
      <c r="O653" s="40"/>
      <c r="P653" s="40"/>
      <c r="Q653" s="40"/>
      <c r="R653" s="40"/>
      <c r="S653" s="40"/>
      <c r="T653" s="40"/>
      <c r="U653" s="40"/>
      <c r="V653" s="40"/>
      <c r="W653" s="40"/>
      <c r="X653" s="40"/>
      <c r="Y653" s="40"/>
      <c r="Z653" s="40"/>
      <c r="AA653" s="40"/>
      <c r="AB653" s="40"/>
      <c r="AC653" s="40"/>
      <c r="AD653" s="40"/>
      <c r="AE653" s="40"/>
      <c r="AF653" s="40"/>
      <c r="AG653" s="40"/>
      <c r="AH653" s="40"/>
      <c r="AI653" s="40"/>
      <c r="AJ653" s="40"/>
      <c r="AK653" s="40"/>
      <c r="AL653" s="40"/>
      <c r="AM653" s="40"/>
      <c r="AN653" s="40"/>
      <c r="AO653" s="40"/>
    </row>
    <row r="654" spans="6:41">
      <c r="F654" s="40"/>
      <c r="G654" s="40"/>
      <c r="H654" s="40"/>
      <c r="I654" s="40"/>
      <c r="J654" s="40"/>
      <c r="K654" s="40"/>
      <c r="L654" s="40"/>
      <c r="M654" s="40"/>
      <c r="N654" s="40"/>
      <c r="O654" s="40"/>
      <c r="P654" s="40"/>
      <c r="Q654" s="40"/>
      <c r="R654" s="40"/>
      <c r="S654" s="40"/>
      <c r="T654" s="40"/>
      <c r="U654" s="40"/>
      <c r="V654" s="40"/>
      <c r="W654" s="40"/>
      <c r="X654" s="40"/>
      <c r="Y654" s="40"/>
      <c r="Z654" s="40"/>
      <c r="AA654" s="40"/>
      <c r="AB654" s="40"/>
      <c r="AC654" s="40"/>
      <c r="AD654" s="40"/>
      <c r="AE654" s="40"/>
      <c r="AF654" s="40"/>
      <c r="AG654" s="40"/>
      <c r="AH654" s="40"/>
      <c r="AI654" s="40"/>
      <c r="AJ654" s="40"/>
      <c r="AK654" s="40"/>
      <c r="AL654" s="40"/>
      <c r="AM654" s="40"/>
      <c r="AN654" s="40"/>
      <c r="AO654" s="40"/>
    </row>
    <row r="655" spans="6:41">
      <c r="F655" s="40"/>
    </row>
    <row r="656" spans="6:41">
      <c r="F656" s="40"/>
    </row>
    <row r="657" spans="6:6">
      <c r="F657" s="40"/>
    </row>
    <row r="658" spans="6:6">
      <c r="F658" s="40"/>
    </row>
    <row r="659" spans="6:6">
      <c r="F659" s="40"/>
    </row>
    <row r="660" spans="6:6">
      <c r="F660" s="40"/>
    </row>
    <row r="661" spans="6:6">
      <c r="F661" s="40"/>
    </row>
    <row r="662" spans="6:6">
      <c r="F662" s="40"/>
    </row>
    <row r="663" spans="6:6">
      <c r="F663" s="40"/>
    </row>
    <row r="664" spans="6:6">
      <c r="F664" s="40"/>
    </row>
    <row r="665" spans="6:6">
      <c r="F665" s="40"/>
    </row>
    <row r="666" spans="6:6">
      <c r="F666" s="40"/>
    </row>
    <row r="667" spans="6:6">
      <c r="F667" s="40"/>
    </row>
    <row r="668" spans="6:6">
      <c r="F668" s="40"/>
    </row>
    <row r="669" spans="6:6">
      <c r="F669" s="40"/>
    </row>
    <row r="670" spans="6:6">
      <c r="F670" s="40"/>
    </row>
    <row r="671" spans="6:6">
      <c r="F671" s="40"/>
    </row>
    <row r="672" spans="6:6">
      <c r="F672" s="40"/>
    </row>
    <row r="673" spans="6:6">
      <c r="F673" s="40"/>
    </row>
    <row r="674" spans="6:6">
      <c r="F674" s="40"/>
    </row>
    <row r="675" spans="6:6">
      <c r="F675" s="40"/>
    </row>
    <row r="676" spans="6:6">
      <c r="F676" s="40"/>
    </row>
    <row r="677" spans="6:6">
      <c r="F677" s="40"/>
    </row>
    <row r="678" spans="6:6">
      <c r="F678" s="40"/>
    </row>
    <row r="679" spans="6:6">
      <c r="F679" s="40"/>
    </row>
    <row r="680" spans="6:6">
      <c r="F680" s="40"/>
    </row>
  </sheetData>
  <printOptions horizontalCentered="1"/>
  <pageMargins left="0.75" right="0.75" top="1" bottom="1" header="0.5" footer="0.5"/>
  <pageSetup scale="93" fitToHeight="0" orientation="portrait" useFirstPageNumber="1" r:id="rId1"/>
  <headerFooter alignWithMargins="0">
    <oddFooter>&amp;LIdaho Property Valuation Schedules&amp;C&amp;P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219"/>
  <sheetViews>
    <sheetView view="pageLayout" zoomScaleNormal="100" workbookViewId="0">
      <selection activeCell="C14" sqref="C14:E14"/>
    </sheetView>
  </sheetViews>
  <sheetFormatPr defaultColWidth="9.140625" defaultRowHeight="12.75"/>
  <cols>
    <col min="1" max="1" width="11.28515625" style="17" customWidth="1"/>
    <col min="2" max="2" width="12.7109375" style="17" customWidth="1"/>
    <col min="3" max="3" width="45.7109375" style="17" customWidth="1"/>
    <col min="4" max="4" width="3.7109375" style="17" customWidth="1"/>
    <col min="5" max="5" width="17.5703125" style="17" customWidth="1"/>
    <col min="6" max="6" width="9.140625" style="17"/>
    <col min="7" max="7" width="11.28515625" style="17" customWidth="1"/>
    <col min="8" max="8" width="12.5703125" style="17" customWidth="1"/>
    <col min="9" max="9" width="45.7109375" style="17" customWidth="1"/>
    <col min="10" max="10" width="3.7109375" style="17" customWidth="1"/>
    <col min="11" max="11" width="17.5703125" style="17" customWidth="1"/>
    <col min="12" max="16384" width="9.140625" style="17"/>
  </cols>
  <sheetData>
    <row r="1" spans="1:9" ht="18.75">
      <c r="A1" s="15" t="s">
        <v>769</v>
      </c>
      <c r="B1" s="16"/>
      <c r="C1" s="16"/>
      <c r="D1" s="16"/>
      <c r="E1" s="16"/>
    </row>
    <row r="2" spans="1:9" ht="18.75">
      <c r="A2" s="15" t="s">
        <v>770</v>
      </c>
      <c r="B2" s="16"/>
      <c r="C2" s="16"/>
      <c r="D2" s="16"/>
      <c r="E2" s="16"/>
    </row>
    <row r="3" spans="1:9">
      <c r="A3" s="55" t="s">
        <v>309</v>
      </c>
      <c r="B3" s="40"/>
      <c r="C3" s="40"/>
      <c r="D3" s="40"/>
      <c r="E3" s="40"/>
    </row>
    <row r="4" spans="1:9">
      <c r="A4" s="40"/>
      <c r="B4" s="40"/>
      <c r="C4" s="40"/>
      <c r="D4" s="40"/>
      <c r="E4" s="40"/>
    </row>
    <row r="5" spans="1:9" ht="79.5" customHeight="1">
      <c r="A5" s="22" t="s">
        <v>413</v>
      </c>
      <c r="B5" s="404" t="s">
        <v>734</v>
      </c>
      <c r="C5" s="404"/>
      <c r="D5" s="404"/>
      <c r="E5" s="404"/>
    </row>
    <row r="6" spans="1:9">
      <c r="A6" s="21"/>
      <c r="B6" s="33"/>
      <c r="C6" s="61"/>
      <c r="D6" s="61"/>
      <c r="E6" s="61"/>
    </row>
    <row r="7" spans="1:9" ht="24.75" customHeight="1">
      <c r="A7" s="22" t="s">
        <v>414</v>
      </c>
      <c r="B7" s="404" t="s">
        <v>512</v>
      </c>
      <c r="C7" s="404"/>
      <c r="D7" s="404"/>
      <c r="E7" s="404"/>
    </row>
    <row r="8" spans="1:9">
      <c r="A8" s="21"/>
      <c r="B8" s="33"/>
      <c r="C8" s="61"/>
      <c r="D8" s="61"/>
      <c r="E8" s="61"/>
    </row>
    <row r="9" spans="1:9" ht="24.75" customHeight="1">
      <c r="A9" s="22" t="s">
        <v>415</v>
      </c>
      <c r="B9" s="404" t="s">
        <v>718</v>
      </c>
      <c r="C9" s="404"/>
      <c r="D9" s="404"/>
      <c r="E9" s="404"/>
    </row>
    <row r="10" spans="1:9">
      <c r="A10" s="21"/>
      <c r="B10" s="33"/>
      <c r="C10" s="61"/>
      <c r="D10" s="61"/>
      <c r="E10" s="61"/>
    </row>
    <row r="11" spans="1:9" ht="24.75" customHeight="1">
      <c r="A11" s="22" t="s">
        <v>416</v>
      </c>
      <c r="B11" s="404" t="s">
        <v>441</v>
      </c>
      <c r="C11" s="404"/>
      <c r="D11" s="404"/>
      <c r="E11" s="404"/>
    </row>
    <row r="12" spans="1:9">
      <c r="A12" s="21"/>
      <c r="B12" s="61"/>
      <c r="C12" s="61"/>
      <c r="D12" s="61"/>
      <c r="E12" s="61"/>
    </row>
    <row r="13" spans="1:9" ht="29.25" customHeight="1">
      <c r="A13" s="22" t="s">
        <v>417</v>
      </c>
      <c r="B13" s="404" t="s">
        <v>456</v>
      </c>
      <c r="C13" s="404"/>
      <c r="D13" s="404"/>
      <c r="E13" s="404"/>
      <c r="I13" s="34"/>
    </row>
    <row r="14" spans="1:9" ht="93" customHeight="1">
      <c r="A14" s="22"/>
      <c r="B14" s="62" t="s">
        <v>455</v>
      </c>
      <c r="C14" s="406" t="s">
        <v>520</v>
      </c>
      <c r="D14" s="407"/>
      <c r="E14" s="407"/>
      <c r="I14" s="35"/>
    </row>
    <row r="15" spans="1:9" ht="42.75" customHeight="1">
      <c r="A15" s="22"/>
      <c r="B15" s="62" t="s">
        <v>455</v>
      </c>
      <c r="C15" s="406" t="s">
        <v>457</v>
      </c>
      <c r="D15" s="407"/>
      <c r="E15" s="407"/>
      <c r="I15" s="35"/>
    </row>
    <row r="16" spans="1:9" ht="29.25" customHeight="1">
      <c r="A16" s="22"/>
      <c r="B16" s="408" t="s">
        <v>523</v>
      </c>
      <c r="C16" s="408"/>
      <c r="D16" s="408"/>
      <c r="E16" s="408"/>
      <c r="I16" s="35"/>
    </row>
    <row r="17" spans="1:11" ht="45" customHeight="1">
      <c r="A17" s="22"/>
      <c r="B17" s="62" t="s">
        <v>455</v>
      </c>
      <c r="C17" s="406" t="s">
        <v>0</v>
      </c>
      <c r="D17" s="407"/>
      <c r="E17" s="407"/>
      <c r="I17" s="35"/>
    </row>
    <row r="18" spans="1:11" ht="27.75" customHeight="1">
      <c r="A18" s="22"/>
      <c r="B18" s="407" t="s">
        <v>524</v>
      </c>
      <c r="C18" s="407"/>
      <c r="D18" s="407"/>
      <c r="E18" s="407"/>
      <c r="I18" s="35"/>
    </row>
    <row r="19" spans="1:11" ht="93" customHeight="1">
      <c r="A19" s="22"/>
      <c r="B19" s="407" t="s">
        <v>467</v>
      </c>
      <c r="C19" s="407"/>
      <c r="D19" s="407"/>
      <c r="E19" s="407"/>
      <c r="I19" s="35"/>
    </row>
    <row r="20" spans="1:11" ht="12.75" customHeight="1">
      <c r="A20" s="22"/>
      <c r="B20" s="42"/>
      <c r="C20" s="42"/>
      <c r="D20" s="42"/>
      <c r="E20" s="42"/>
      <c r="I20" s="35"/>
    </row>
    <row r="21" spans="1:11" ht="12.75" customHeight="1">
      <c r="A21" s="22"/>
      <c r="B21" s="42"/>
      <c r="C21" s="42"/>
      <c r="D21" s="42"/>
      <c r="E21" s="42"/>
      <c r="I21" s="35"/>
    </row>
    <row r="22" spans="1:11" ht="81.75" customHeight="1">
      <c r="A22" s="22"/>
      <c r="B22" s="62" t="s">
        <v>455</v>
      </c>
      <c r="C22" s="406" t="s">
        <v>460</v>
      </c>
      <c r="D22" s="407"/>
      <c r="E22" s="407"/>
      <c r="I22" s="35"/>
    </row>
    <row r="23" spans="1:11" ht="12.75" customHeight="1">
      <c r="B23" s="61"/>
      <c r="C23" s="61"/>
      <c r="D23" s="61"/>
      <c r="E23" s="61"/>
    </row>
    <row r="24" spans="1:11" ht="37.5" customHeight="1">
      <c r="A24" s="22" t="s">
        <v>418</v>
      </c>
      <c r="B24" s="404" t="s">
        <v>519</v>
      </c>
      <c r="C24" s="404"/>
      <c r="D24" s="404"/>
      <c r="E24" s="404"/>
    </row>
    <row r="25" spans="1:11">
      <c r="A25" s="21"/>
      <c r="B25" s="61"/>
      <c r="C25" s="61"/>
      <c r="D25" s="61"/>
      <c r="E25" s="61"/>
    </row>
    <row r="26" spans="1:11" ht="118.5" customHeight="1">
      <c r="A26" s="22" t="s">
        <v>427</v>
      </c>
      <c r="B26" s="404" t="s">
        <v>501</v>
      </c>
      <c r="C26" s="404" t="s">
        <v>461</v>
      </c>
      <c r="D26" s="404" t="s">
        <v>461</v>
      </c>
      <c r="E26" s="404" t="s">
        <v>461</v>
      </c>
      <c r="G26" s="23"/>
      <c r="H26" s="23"/>
      <c r="I26" s="23"/>
    </row>
    <row r="27" spans="1:11">
      <c r="A27" s="59"/>
      <c r="B27" s="61"/>
      <c r="C27" s="61"/>
      <c r="D27" s="61"/>
      <c r="E27" s="61"/>
    </row>
    <row r="28" spans="1:11" ht="144.75" customHeight="1">
      <c r="A28" s="22" t="s">
        <v>440</v>
      </c>
      <c r="B28" s="404" t="s">
        <v>464</v>
      </c>
      <c r="C28" s="404"/>
      <c r="D28" s="404"/>
      <c r="E28" s="404"/>
      <c r="G28" s="22"/>
      <c r="H28" s="404"/>
      <c r="I28" s="404"/>
      <c r="J28" s="404"/>
      <c r="K28" s="404"/>
    </row>
    <row r="29" spans="1:11">
      <c r="A29" s="59"/>
      <c r="B29" s="40"/>
      <c r="C29" s="40"/>
      <c r="D29" s="40"/>
      <c r="E29" s="40"/>
      <c r="G29" s="59"/>
      <c r="H29" s="40"/>
      <c r="I29" s="40"/>
      <c r="J29" s="40"/>
      <c r="K29" s="40"/>
    </row>
    <row r="30" spans="1:11" ht="63.75" customHeight="1">
      <c r="A30" s="22" t="s">
        <v>740</v>
      </c>
      <c r="B30" s="404" t="s">
        <v>741</v>
      </c>
      <c r="C30" s="404"/>
      <c r="D30" s="404"/>
      <c r="E30" s="404"/>
    </row>
    <row r="31" spans="1:11" ht="53.25" customHeight="1">
      <c r="A31" s="22"/>
      <c r="B31" s="404" t="s">
        <v>742</v>
      </c>
      <c r="C31" s="404"/>
      <c r="D31" s="404"/>
      <c r="E31" s="404"/>
    </row>
    <row r="32" spans="1:11" ht="12.75" customHeight="1">
      <c r="A32" s="70"/>
      <c r="B32" s="212"/>
      <c r="C32" s="211"/>
      <c r="D32" s="211"/>
      <c r="E32" s="211"/>
    </row>
    <row r="33" spans="1:5" ht="12.75" customHeight="1">
      <c r="A33" s="70"/>
      <c r="B33" s="212"/>
      <c r="C33" s="211"/>
      <c r="D33" s="211"/>
      <c r="E33" s="211"/>
    </row>
    <row r="34" spans="1:5">
      <c r="A34" s="405" t="s">
        <v>333</v>
      </c>
      <c r="B34" s="405"/>
      <c r="C34" s="405"/>
      <c r="D34" s="405"/>
      <c r="E34" s="405"/>
    </row>
    <row r="35" spans="1:5">
      <c r="B35" s="40"/>
      <c r="C35" s="40"/>
      <c r="D35" s="40"/>
      <c r="E35" s="40"/>
    </row>
    <row r="36" spans="1:5">
      <c r="B36" s="40"/>
      <c r="C36" s="40"/>
      <c r="D36" s="40"/>
      <c r="E36" s="40"/>
    </row>
    <row r="37" spans="1:5">
      <c r="B37" s="40"/>
      <c r="C37" s="40"/>
      <c r="D37" s="40"/>
      <c r="E37" s="40"/>
    </row>
    <row r="38" spans="1:5">
      <c r="B38" s="40"/>
      <c r="C38" s="40"/>
      <c r="D38" s="40"/>
      <c r="E38" s="40"/>
    </row>
    <row r="39" spans="1:5">
      <c r="A39" s="40"/>
      <c r="B39" s="58"/>
      <c r="C39" s="58"/>
      <c r="D39" s="58"/>
      <c r="E39" s="58"/>
    </row>
    <row r="40" spans="1:5">
      <c r="B40" s="40"/>
      <c r="C40" s="40"/>
      <c r="D40" s="40"/>
      <c r="E40" s="40"/>
    </row>
    <row r="41" spans="1:5">
      <c r="B41" s="40"/>
      <c r="C41" s="40"/>
      <c r="D41" s="40"/>
      <c r="E41" s="40"/>
    </row>
    <row r="42" spans="1:5">
      <c r="A42" s="40"/>
      <c r="B42" s="40"/>
      <c r="C42" s="40"/>
      <c r="D42" s="40"/>
      <c r="E42" s="40"/>
    </row>
    <row r="43" spans="1:5">
      <c r="A43" s="40"/>
      <c r="B43" s="40"/>
      <c r="C43" s="40"/>
      <c r="D43" s="40"/>
      <c r="E43" s="40"/>
    </row>
    <row r="44" spans="1:5">
      <c r="A44" s="40"/>
      <c r="B44" s="40"/>
      <c r="D44" s="40"/>
      <c r="E44" s="40"/>
    </row>
    <row r="45" spans="1:5">
      <c r="A45" s="40"/>
      <c r="B45" s="40"/>
      <c r="C45" s="40"/>
      <c r="D45" s="40"/>
      <c r="E45" s="40"/>
    </row>
    <row r="46" spans="1:5">
      <c r="B46" s="40"/>
      <c r="C46" s="40"/>
      <c r="D46" s="40"/>
      <c r="E46" s="40"/>
    </row>
    <row r="56" spans="4:5">
      <c r="D56" s="40"/>
      <c r="E56" s="40"/>
    </row>
    <row r="71" spans="1:5">
      <c r="A71" s="59"/>
      <c r="B71" s="40"/>
      <c r="C71" s="40"/>
      <c r="D71" s="60"/>
      <c r="E71" s="40"/>
    </row>
    <row r="72" spans="1:5">
      <c r="B72" s="40"/>
      <c r="C72" s="40"/>
      <c r="D72" s="40"/>
      <c r="E72" s="40"/>
    </row>
    <row r="73" spans="1:5">
      <c r="B73" s="40"/>
      <c r="C73" s="40"/>
      <c r="D73" s="40"/>
      <c r="E73" s="40"/>
    </row>
    <row r="74" spans="1:5">
      <c r="B74" s="40"/>
      <c r="C74" s="40"/>
      <c r="D74" s="40"/>
      <c r="E74" s="40"/>
    </row>
    <row r="75" spans="1:5">
      <c r="A75" s="40"/>
      <c r="B75" s="40"/>
      <c r="D75" s="40"/>
      <c r="E75" s="40"/>
    </row>
    <row r="76" spans="1:5">
      <c r="A76" s="40" t="s">
        <v>310</v>
      </c>
      <c r="B76" s="40"/>
      <c r="C76" s="40"/>
      <c r="D76" s="40"/>
      <c r="E76" s="40"/>
    </row>
    <row r="77" spans="1:5">
      <c r="A77" s="40"/>
      <c r="B77" s="40"/>
      <c r="D77" s="40" t="s">
        <v>310</v>
      </c>
      <c r="E77" s="40"/>
    </row>
    <row r="78" spans="1:5">
      <c r="A78" s="40" t="s">
        <v>310</v>
      </c>
      <c r="B78" s="40"/>
      <c r="C78" s="40"/>
      <c r="D78" s="40"/>
      <c r="E78" s="40"/>
    </row>
    <row r="79" spans="1:5">
      <c r="A79" s="40"/>
      <c r="B79" s="40"/>
      <c r="C79" s="40"/>
      <c r="D79" s="40" t="s">
        <v>310</v>
      </c>
      <c r="E79" s="40"/>
    </row>
    <row r="80" spans="1:5">
      <c r="A80" s="40" t="s">
        <v>310</v>
      </c>
      <c r="B80" s="40"/>
      <c r="C80" s="40"/>
      <c r="D80" s="40"/>
      <c r="E80" s="40"/>
    </row>
    <row r="81" spans="1:5">
      <c r="A81" s="40"/>
      <c r="B81" s="40"/>
      <c r="C81" s="40"/>
      <c r="D81" s="40" t="s">
        <v>310</v>
      </c>
      <c r="E81" s="40"/>
    </row>
    <row r="82" spans="1:5">
      <c r="A82" s="40"/>
      <c r="B82" s="40"/>
      <c r="C82" s="40"/>
      <c r="D82" s="40" t="s">
        <v>310</v>
      </c>
      <c r="E82" s="40"/>
    </row>
    <row r="83" spans="1:5">
      <c r="A83" s="40" t="s">
        <v>310</v>
      </c>
      <c r="B83" s="40"/>
      <c r="C83" s="40"/>
      <c r="D83" s="40"/>
      <c r="E83" s="40"/>
    </row>
    <row r="84" spans="1:5">
      <c r="A84" s="40"/>
      <c r="B84" s="40"/>
      <c r="C84" s="40"/>
      <c r="D84" s="40" t="s">
        <v>310</v>
      </c>
      <c r="E84" s="40"/>
    </row>
    <row r="85" spans="1:5">
      <c r="A85" s="40"/>
      <c r="B85" s="40"/>
      <c r="C85" s="40"/>
      <c r="D85" s="40" t="s">
        <v>310</v>
      </c>
      <c r="E85" s="40"/>
    </row>
    <row r="86" spans="1:5">
      <c r="A86" s="40"/>
      <c r="B86" s="40"/>
      <c r="C86" s="40"/>
      <c r="D86" s="40" t="s">
        <v>310</v>
      </c>
      <c r="E86" s="40"/>
    </row>
    <row r="87" spans="1:5">
      <c r="A87" s="40" t="s">
        <v>310</v>
      </c>
      <c r="B87" s="40"/>
      <c r="C87" s="40"/>
      <c r="D87" s="40"/>
      <c r="E87" s="40"/>
    </row>
    <row r="88" spans="1:5">
      <c r="A88" s="40"/>
      <c r="B88" s="40"/>
      <c r="C88" s="40"/>
      <c r="D88" s="40" t="s">
        <v>310</v>
      </c>
      <c r="E88" s="40"/>
    </row>
    <row r="89" spans="1:5">
      <c r="A89" s="40"/>
      <c r="B89" s="40"/>
      <c r="C89" s="40"/>
      <c r="D89" s="40"/>
      <c r="E89" s="40"/>
    </row>
    <row r="90" spans="1:5">
      <c r="A90" s="40"/>
      <c r="B90" s="40"/>
      <c r="C90" s="40"/>
      <c r="D90" s="40"/>
      <c r="E90" s="40"/>
    </row>
    <row r="91" spans="1:5">
      <c r="A91" s="40"/>
      <c r="B91" s="40"/>
      <c r="C91" s="40"/>
      <c r="D91" s="40"/>
      <c r="E91" s="40"/>
    </row>
    <row r="92" spans="1:5">
      <c r="A92" s="40"/>
      <c r="B92" s="40"/>
      <c r="C92" s="40"/>
      <c r="D92" s="40"/>
      <c r="E92" s="40"/>
    </row>
    <row r="93" spans="1:5">
      <c r="A93" s="40"/>
      <c r="B93" s="40"/>
      <c r="C93" s="40"/>
      <c r="D93" s="40"/>
      <c r="E93" s="40"/>
    </row>
    <row r="94" spans="1:5">
      <c r="B94" s="40"/>
      <c r="C94" s="40"/>
      <c r="D94" s="40"/>
      <c r="E94" s="40"/>
    </row>
    <row r="138" spans="7:11" ht="12.75" customHeight="1"/>
    <row r="139" spans="7:11" ht="12.75" customHeight="1"/>
    <row r="140" spans="7:11" ht="12.75" customHeight="1"/>
    <row r="141" spans="7:11" ht="12.75" customHeight="1">
      <c r="G141" s="40"/>
      <c r="H141" s="40"/>
      <c r="I141" s="40"/>
      <c r="J141" s="40"/>
      <c r="K141" s="40"/>
    </row>
    <row r="142" spans="7:11">
      <c r="G142" s="40"/>
      <c r="H142" s="40"/>
      <c r="I142" s="40"/>
      <c r="J142" s="40"/>
      <c r="K142" s="40"/>
    </row>
    <row r="143" spans="7:11">
      <c r="G143" s="40"/>
      <c r="H143" s="40"/>
      <c r="I143" s="40"/>
      <c r="J143" s="40"/>
      <c r="K143" s="40"/>
    </row>
    <row r="144" spans="7:11">
      <c r="G144" s="40"/>
      <c r="H144" s="40"/>
      <c r="I144" s="40"/>
      <c r="J144" s="40"/>
      <c r="K144" s="40"/>
    </row>
    <row r="145" spans="1:41">
      <c r="G145" s="40"/>
      <c r="H145" s="40"/>
      <c r="I145" s="40"/>
      <c r="J145" s="40"/>
      <c r="K145" s="40"/>
    </row>
    <row r="146" spans="1:41">
      <c r="F146" s="40"/>
      <c r="G146" s="40"/>
      <c r="H146" s="40"/>
      <c r="I146" s="40"/>
      <c r="J146" s="40"/>
      <c r="K146" s="40"/>
    </row>
    <row r="147" spans="1:41">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row>
    <row r="148" spans="1:41">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row>
    <row r="149" spans="1:41">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row>
    <row r="150" spans="1:41">
      <c r="A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row>
    <row r="151" spans="1:41">
      <c r="B151" s="40"/>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c r="AE151" s="40"/>
      <c r="AF151" s="40"/>
      <c r="AG151" s="40"/>
      <c r="AH151" s="40"/>
      <c r="AI151" s="40"/>
      <c r="AJ151" s="40"/>
      <c r="AK151" s="40"/>
      <c r="AL151" s="40"/>
      <c r="AM151" s="40"/>
      <c r="AN151" s="40"/>
      <c r="AO151" s="40"/>
    </row>
    <row r="152" spans="1:41">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row>
    <row r="153" spans="1:41">
      <c r="F153" s="40"/>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row>
    <row r="154" spans="1:41">
      <c r="F154" s="40"/>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c r="AH154" s="40"/>
      <c r="AI154" s="40"/>
      <c r="AJ154" s="40"/>
      <c r="AK154" s="40"/>
      <c r="AL154" s="40"/>
      <c r="AM154" s="40"/>
      <c r="AN154" s="40"/>
      <c r="AO154" s="40"/>
    </row>
    <row r="155" spans="1:41">
      <c r="F155" s="40"/>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c r="AD155" s="40"/>
      <c r="AE155" s="40"/>
      <c r="AF155" s="40"/>
      <c r="AG155" s="40"/>
      <c r="AH155" s="40"/>
      <c r="AI155" s="40"/>
      <c r="AJ155" s="40"/>
      <c r="AK155" s="40"/>
      <c r="AL155" s="40"/>
      <c r="AM155" s="40"/>
      <c r="AN155" s="40"/>
      <c r="AO155" s="40"/>
    </row>
    <row r="156" spans="1:41">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c r="AD156" s="40"/>
      <c r="AE156" s="40"/>
      <c r="AF156" s="40"/>
      <c r="AG156" s="40"/>
      <c r="AH156" s="40"/>
      <c r="AI156" s="40"/>
      <c r="AJ156" s="40"/>
      <c r="AK156" s="40"/>
      <c r="AL156" s="40"/>
      <c r="AM156" s="40"/>
      <c r="AN156" s="40"/>
      <c r="AO156" s="40"/>
    </row>
    <row r="157" spans="1:41">
      <c r="F157" s="40"/>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c r="AD157" s="40"/>
      <c r="AE157" s="40"/>
      <c r="AF157" s="40"/>
      <c r="AG157" s="40"/>
      <c r="AH157" s="40"/>
      <c r="AI157" s="40"/>
      <c r="AJ157" s="40"/>
      <c r="AK157" s="40"/>
      <c r="AL157" s="40"/>
      <c r="AM157" s="40"/>
      <c r="AN157" s="40"/>
      <c r="AO157" s="40"/>
    </row>
    <row r="158" spans="1:41">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row>
    <row r="159" spans="1:41">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row>
    <row r="160" spans="1:41">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row>
    <row r="161" spans="1:41">
      <c r="F161" s="40"/>
      <c r="G161" s="40"/>
      <c r="H161" s="40"/>
      <c r="I161" s="40"/>
      <c r="J161" s="40"/>
      <c r="K161" s="40"/>
      <c r="L161" s="40"/>
      <c r="M161" s="40"/>
      <c r="N161" s="40"/>
      <c r="O161" s="40"/>
      <c r="P161" s="40"/>
      <c r="Q161" s="40"/>
      <c r="R161" s="40"/>
      <c r="S161" s="40"/>
      <c r="T161" s="40"/>
      <c r="U161" s="40"/>
      <c r="V161" s="40"/>
      <c r="W161" s="40"/>
      <c r="X161" s="40"/>
      <c r="Y161" s="40"/>
      <c r="Z161" s="40"/>
      <c r="AA161" s="40"/>
      <c r="AB161" s="40"/>
      <c r="AC161" s="40"/>
      <c r="AD161" s="40"/>
      <c r="AE161" s="40"/>
      <c r="AF161" s="40"/>
      <c r="AG161" s="40"/>
      <c r="AH161" s="40"/>
      <c r="AI161" s="40"/>
      <c r="AJ161" s="40"/>
      <c r="AK161" s="40"/>
      <c r="AL161" s="40"/>
      <c r="AM161" s="40"/>
      <c r="AN161" s="40"/>
      <c r="AO161" s="40"/>
    </row>
    <row r="162" spans="1:41">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row>
    <row r="163" spans="1:41">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row>
    <row r="164" spans="1:41">
      <c r="F164" s="40"/>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c r="AD164" s="40"/>
      <c r="AE164" s="40"/>
      <c r="AF164" s="40"/>
      <c r="AG164" s="40"/>
      <c r="AH164" s="40"/>
      <c r="AI164" s="40"/>
      <c r="AJ164" s="40"/>
      <c r="AK164" s="40"/>
      <c r="AL164" s="40"/>
      <c r="AM164" s="40"/>
      <c r="AN164" s="40"/>
      <c r="AO164" s="40"/>
    </row>
    <row r="165" spans="1:41">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row>
    <row r="166" spans="1:41">
      <c r="F166" s="40"/>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row>
    <row r="167" spans="1:41" s="40" customFormat="1">
      <c r="A167" s="17"/>
      <c r="B167" s="17"/>
      <c r="C167" s="17"/>
      <c r="D167" s="17"/>
      <c r="E167" s="17"/>
    </row>
    <row r="168" spans="1:41" s="40" customFormat="1">
      <c r="A168" s="17"/>
      <c r="B168" s="17"/>
      <c r="C168" s="17"/>
      <c r="D168" s="17"/>
      <c r="E168" s="17"/>
    </row>
    <row r="169" spans="1:41" s="40" customFormat="1">
      <c r="A169" s="17"/>
      <c r="B169" s="17"/>
      <c r="C169" s="17"/>
      <c r="D169" s="17"/>
      <c r="E169" s="17"/>
    </row>
    <row r="170" spans="1:41">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row>
    <row r="171" spans="1:41">
      <c r="F171" s="40"/>
      <c r="G171" s="40"/>
      <c r="H171" s="40"/>
      <c r="I171" s="40"/>
      <c r="J171" s="40"/>
      <c r="K171" s="40"/>
      <c r="L171" s="40"/>
      <c r="M171" s="40"/>
      <c r="N171" s="40"/>
      <c r="O171" s="40"/>
      <c r="P171" s="40"/>
      <c r="Q171" s="40"/>
      <c r="R171" s="40"/>
      <c r="S171" s="40"/>
      <c r="T171" s="40"/>
      <c r="U171" s="40"/>
      <c r="V171" s="40"/>
      <c r="W171" s="40"/>
      <c r="X171" s="40"/>
      <c r="Y171" s="40"/>
      <c r="Z171" s="40"/>
      <c r="AA171" s="40"/>
      <c r="AB171" s="40"/>
      <c r="AC171" s="40"/>
      <c r="AD171" s="40"/>
      <c r="AE171" s="40"/>
      <c r="AF171" s="40"/>
      <c r="AG171" s="40"/>
      <c r="AH171" s="40"/>
      <c r="AI171" s="40"/>
      <c r="AJ171" s="40"/>
      <c r="AK171" s="40"/>
      <c r="AL171" s="40"/>
      <c r="AM171" s="40"/>
      <c r="AN171" s="40"/>
      <c r="AO171" s="40"/>
    </row>
    <row r="172" spans="1:41">
      <c r="F172" s="40"/>
      <c r="G172" s="40"/>
      <c r="H172" s="40"/>
      <c r="I172" s="40"/>
      <c r="J172" s="40"/>
      <c r="K172" s="40"/>
      <c r="L172" s="40"/>
      <c r="M172" s="40"/>
      <c r="N172" s="40"/>
      <c r="O172" s="40"/>
      <c r="P172" s="40"/>
      <c r="Q172" s="40"/>
      <c r="R172" s="40"/>
      <c r="S172" s="40"/>
      <c r="T172" s="40"/>
      <c r="U172" s="40"/>
      <c r="V172" s="40"/>
      <c r="W172" s="40"/>
      <c r="X172" s="40"/>
      <c r="Y172" s="40"/>
      <c r="Z172" s="40"/>
      <c r="AA172" s="40"/>
      <c r="AB172" s="40"/>
      <c r="AC172" s="40"/>
      <c r="AD172" s="40"/>
      <c r="AE172" s="40"/>
      <c r="AF172" s="40"/>
      <c r="AG172" s="40"/>
      <c r="AH172" s="40"/>
      <c r="AI172" s="40"/>
      <c r="AJ172" s="40"/>
      <c r="AK172" s="40"/>
      <c r="AL172" s="40"/>
      <c r="AM172" s="40"/>
      <c r="AN172" s="40"/>
      <c r="AO172" s="40"/>
    </row>
    <row r="173" spans="1:41">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row>
    <row r="174" spans="1:41">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c r="AK174" s="40"/>
      <c r="AL174" s="40"/>
      <c r="AM174" s="40"/>
      <c r="AN174" s="40"/>
      <c r="AO174" s="40"/>
    </row>
    <row r="175" spans="1:41">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row>
    <row r="176" spans="1:41">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row>
    <row r="177" spans="6:41">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row>
    <row r="178" spans="6:41">
      <c r="F178" s="40"/>
      <c r="G178" s="40"/>
      <c r="H178" s="40"/>
      <c r="I178" s="40"/>
      <c r="J178" s="40"/>
      <c r="K178" s="40"/>
      <c r="L178" s="40"/>
      <c r="M178" s="40"/>
      <c r="N178" s="40"/>
      <c r="O178" s="40"/>
      <c r="P178" s="40"/>
      <c r="Q178" s="40"/>
      <c r="R178" s="40"/>
      <c r="S178" s="40"/>
      <c r="T178" s="40"/>
      <c r="U178" s="40"/>
      <c r="V178" s="40"/>
      <c r="W178" s="40"/>
      <c r="X178" s="40"/>
      <c r="Y178" s="40"/>
      <c r="Z178" s="40"/>
      <c r="AA178" s="40"/>
      <c r="AB178" s="40"/>
      <c r="AC178" s="40"/>
      <c r="AD178" s="40"/>
      <c r="AE178" s="40"/>
      <c r="AF178" s="40"/>
      <c r="AG178" s="40"/>
      <c r="AH178" s="40"/>
      <c r="AI178" s="40"/>
      <c r="AJ178" s="40"/>
      <c r="AK178" s="40"/>
      <c r="AL178" s="40"/>
      <c r="AM178" s="40"/>
      <c r="AN178" s="40"/>
      <c r="AO178" s="40"/>
    </row>
    <row r="179" spans="6:41">
      <c r="F179" s="40"/>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row>
    <row r="180" spans="6:41">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row>
    <row r="181" spans="6:41">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row>
    <row r="182" spans="6:41">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c r="AI182" s="40"/>
      <c r="AJ182" s="40"/>
      <c r="AK182" s="40"/>
      <c r="AL182" s="40"/>
      <c r="AM182" s="40"/>
      <c r="AN182" s="40"/>
      <c r="AO182" s="40"/>
    </row>
    <row r="183" spans="6:41">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row>
    <row r="184" spans="6:41">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0"/>
      <c r="AE184" s="40"/>
      <c r="AF184" s="40"/>
      <c r="AG184" s="40"/>
      <c r="AH184" s="40"/>
      <c r="AI184" s="40"/>
      <c r="AJ184" s="40"/>
      <c r="AK184" s="40"/>
      <c r="AL184" s="40"/>
      <c r="AM184" s="40"/>
      <c r="AN184" s="40"/>
      <c r="AO184" s="40"/>
    </row>
    <row r="185" spans="6:41">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c r="AI185" s="40"/>
      <c r="AJ185" s="40"/>
      <c r="AK185" s="40"/>
      <c r="AL185" s="40"/>
      <c r="AM185" s="40"/>
      <c r="AN185" s="40"/>
      <c r="AO185" s="40"/>
    </row>
    <row r="186" spans="6:41">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40"/>
      <c r="AE186" s="40"/>
      <c r="AF186" s="40"/>
      <c r="AG186" s="40"/>
      <c r="AH186" s="40"/>
      <c r="AI186" s="40"/>
      <c r="AJ186" s="40"/>
      <c r="AK186" s="40"/>
      <c r="AL186" s="40"/>
      <c r="AM186" s="40"/>
      <c r="AN186" s="40"/>
      <c r="AO186" s="40"/>
    </row>
    <row r="187" spans="6:41">
      <c r="F187" s="54"/>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c r="AI187" s="40"/>
      <c r="AJ187" s="40"/>
      <c r="AK187" s="40"/>
      <c r="AL187" s="40"/>
      <c r="AM187" s="40"/>
      <c r="AN187" s="40"/>
      <c r="AO187" s="40"/>
    </row>
    <row r="188" spans="6:41">
      <c r="F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c r="AK188" s="40"/>
      <c r="AL188" s="40"/>
      <c r="AM188" s="40"/>
      <c r="AN188" s="40"/>
      <c r="AO188" s="40"/>
    </row>
    <row r="189" spans="6:41">
      <c r="F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40"/>
      <c r="AK189" s="40"/>
      <c r="AL189" s="40"/>
      <c r="AM189" s="40"/>
      <c r="AN189" s="40"/>
      <c r="AO189" s="40"/>
    </row>
    <row r="190" spans="6:41">
      <c r="F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row>
    <row r="191" spans="6:41">
      <c r="F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c r="AL191" s="40"/>
      <c r="AM191" s="40"/>
      <c r="AN191" s="40"/>
      <c r="AO191" s="40"/>
    </row>
    <row r="192" spans="6:41">
      <c r="F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row>
    <row r="193" spans="6:41">
      <c r="F193" s="40"/>
      <c r="L193" s="40"/>
      <c r="M193" s="40"/>
      <c r="N193" s="40"/>
      <c r="O193" s="40"/>
      <c r="P193" s="40"/>
      <c r="Q193" s="40"/>
      <c r="R193" s="40"/>
      <c r="S193" s="40"/>
      <c r="T193" s="40"/>
      <c r="U193" s="40"/>
      <c r="V193" s="40"/>
      <c r="W193" s="40"/>
      <c r="X193" s="40"/>
      <c r="Y193" s="40"/>
      <c r="Z193" s="40"/>
      <c r="AA193" s="40"/>
      <c r="AB193" s="40"/>
      <c r="AC193" s="40"/>
      <c r="AD193" s="40"/>
      <c r="AE193" s="40"/>
      <c r="AF193" s="40"/>
      <c r="AG193" s="40"/>
      <c r="AH193" s="40"/>
      <c r="AI193" s="40"/>
      <c r="AJ193" s="40"/>
      <c r="AK193" s="40"/>
      <c r="AL193" s="40"/>
      <c r="AM193" s="40"/>
      <c r="AN193" s="40"/>
      <c r="AO193" s="40"/>
    </row>
    <row r="194" spans="6:41">
      <c r="F194" s="40"/>
    </row>
    <row r="195" spans="6:41">
      <c r="F195" s="40"/>
    </row>
    <row r="196" spans="6:41">
      <c r="F196" s="40"/>
    </row>
    <row r="197" spans="6:41">
      <c r="F197" s="40"/>
    </row>
    <row r="198" spans="6:41">
      <c r="F198" s="40"/>
    </row>
    <row r="199" spans="6:41">
      <c r="F199" s="40"/>
    </row>
    <row r="200" spans="6:41">
      <c r="F200" s="40"/>
    </row>
    <row r="201" spans="6:41">
      <c r="F201" s="40"/>
    </row>
    <row r="202" spans="6:41">
      <c r="F202" s="40"/>
    </row>
    <row r="203" spans="6:41">
      <c r="F203" s="40"/>
    </row>
    <row r="204" spans="6:41">
      <c r="F204" s="40"/>
    </row>
    <row r="205" spans="6:41">
      <c r="F205" s="40"/>
    </row>
    <row r="206" spans="6:41">
      <c r="F206" s="40"/>
    </row>
    <row r="207" spans="6:41">
      <c r="F207" s="40"/>
    </row>
    <row r="208" spans="6:41">
      <c r="F208" s="40"/>
    </row>
    <row r="209" spans="6:6">
      <c r="F209" s="40"/>
    </row>
    <row r="210" spans="6:6">
      <c r="F210" s="40"/>
    </row>
    <row r="211" spans="6:6">
      <c r="F211" s="40"/>
    </row>
    <row r="212" spans="6:6">
      <c r="F212" s="40"/>
    </row>
    <row r="213" spans="6:6">
      <c r="F213" s="40"/>
    </row>
    <row r="214" spans="6:6">
      <c r="F214" s="40"/>
    </row>
    <row r="215" spans="6:6">
      <c r="F215" s="40"/>
    </row>
    <row r="216" spans="6:6">
      <c r="F216" s="40"/>
    </row>
    <row r="217" spans="6:6">
      <c r="F217" s="40"/>
    </row>
    <row r="218" spans="6:6">
      <c r="F218" s="40"/>
    </row>
    <row r="219" spans="6:6">
      <c r="F219" s="40"/>
    </row>
  </sheetData>
  <mergeCells count="19">
    <mergeCell ref="B24:E24"/>
    <mergeCell ref="C22:E22"/>
    <mergeCell ref="B5:E5"/>
    <mergeCell ref="B7:E7"/>
    <mergeCell ref="B9:E9"/>
    <mergeCell ref="B11:E11"/>
    <mergeCell ref="B13:E13"/>
    <mergeCell ref="C14:E14"/>
    <mergeCell ref="C15:E15"/>
    <mergeCell ref="B16:E16"/>
    <mergeCell ref="C17:E17"/>
    <mergeCell ref="B18:E18"/>
    <mergeCell ref="B19:E19"/>
    <mergeCell ref="B26:E26"/>
    <mergeCell ref="B28:E28"/>
    <mergeCell ref="H28:K28"/>
    <mergeCell ref="A34:E34"/>
    <mergeCell ref="B30:E30"/>
    <mergeCell ref="B31:E31"/>
  </mergeCells>
  <printOptions horizontalCentered="1"/>
  <pageMargins left="0.75" right="0.75" top="1" bottom="0.75" header="0.5" footer="0.5"/>
  <pageSetup firstPageNumber="11" fitToHeight="0" orientation="portrait" useFirstPageNumber="1" r:id="rId1"/>
  <headerFooter alignWithMargins="0">
    <oddFooter xml:space="preserve">&amp;LIdaho Property Valuation Schedules&amp;C&amp;P&amp;R
</oddFooter>
  </headerFooter>
  <rowBreaks count="1" manualBreakCount="1">
    <brk id="19"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2:P49"/>
  <sheetViews>
    <sheetView view="pageLayout" zoomScaleNormal="80" workbookViewId="0">
      <selection activeCell="M17" sqref="M17"/>
    </sheetView>
  </sheetViews>
  <sheetFormatPr defaultColWidth="9.140625" defaultRowHeight="12.75"/>
  <cols>
    <col min="1" max="1" width="9.140625" style="85"/>
    <col min="2" max="2" width="9.140625" style="85" customWidth="1"/>
    <col min="3" max="14" width="9.7109375" style="85" customWidth="1"/>
    <col min="15" max="15" width="9.28515625" style="85" customWidth="1"/>
    <col min="16" max="16384" width="9.140625" style="85"/>
  </cols>
  <sheetData>
    <row r="2" spans="1:16">
      <c r="A2" s="409" t="s">
        <v>778</v>
      </c>
      <c r="B2" s="409"/>
      <c r="C2" s="409"/>
      <c r="D2" s="409"/>
      <c r="E2" s="409"/>
      <c r="F2" s="409"/>
      <c r="G2" s="409"/>
      <c r="H2" s="409"/>
      <c r="I2" s="409"/>
      <c r="J2" s="409"/>
      <c r="K2" s="409"/>
      <c r="L2" s="409"/>
      <c r="M2" s="410"/>
      <c r="N2" s="410"/>
    </row>
    <row r="3" spans="1:16" ht="13.5" thickBot="1">
      <c r="A3" s="86"/>
      <c r="B3" s="86"/>
      <c r="C3" s="86"/>
      <c r="D3" s="86"/>
      <c r="E3" s="86"/>
      <c r="F3" s="86"/>
      <c r="G3" s="86"/>
      <c r="H3" s="86"/>
    </row>
    <row r="4" spans="1:16">
      <c r="A4" s="222"/>
      <c r="B4" s="223"/>
      <c r="C4" s="224"/>
      <c r="D4" s="224"/>
      <c r="E4" s="224"/>
      <c r="F4" s="224"/>
      <c r="G4" s="225"/>
      <c r="H4" s="224"/>
      <c r="I4" s="224"/>
      <c r="J4" s="224"/>
      <c r="K4" s="224"/>
      <c r="L4" s="224"/>
      <c r="M4" s="225"/>
      <c r="N4" s="225"/>
      <c r="O4" s="226"/>
    </row>
    <row r="5" spans="1:16">
      <c r="A5" s="227" t="s">
        <v>525</v>
      </c>
      <c r="B5" s="89" t="s">
        <v>526</v>
      </c>
      <c r="C5" s="90" t="s">
        <v>527</v>
      </c>
      <c r="D5" s="90" t="s">
        <v>528</v>
      </c>
      <c r="E5" s="90" t="s">
        <v>529</v>
      </c>
      <c r="F5" s="90" t="s">
        <v>530</v>
      </c>
      <c r="G5" s="88" t="s">
        <v>531</v>
      </c>
      <c r="H5" s="88" t="s">
        <v>532</v>
      </c>
      <c r="I5" s="90" t="s">
        <v>533</v>
      </c>
      <c r="J5" s="90" t="s">
        <v>771</v>
      </c>
      <c r="K5" s="90" t="s">
        <v>534</v>
      </c>
      <c r="L5" s="90" t="s">
        <v>535</v>
      </c>
      <c r="M5" s="88" t="s">
        <v>536</v>
      </c>
      <c r="N5" s="88" t="s">
        <v>537</v>
      </c>
      <c r="O5" s="228" t="s">
        <v>538</v>
      </c>
    </row>
    <row r="6" spans="1:16" ht="13.5" thickBot="1">
      <c r="A6" s="229"/>
      <c r="B6" s="230"/>
      <c r="C6" s="231"/>
      <c r="D6" s="231"/>
      <c r="E6" s="231"/>
      <c r="F6" s="231"/>
      <c r="G6" s="232"/>
      <c r="H6" s="231"/>
      <c r="I6" s="231"/>
      <c r="J6" s="231"/>
      <c r="K6" s="231"/>
      <c r="L6" s="231"/>
      <c r="M6" s="232"/>
      <c r="N6" s="233"/>
      <c r="O6" s="234"/>
    </row>
    <row r="7" spans="1:16">
      <c r="A7" s="221">
        <v>0</v>
      </c>
      <c r="B7" s="235">
        <v>2026</v>
      </c>
      <c r="C7" s="236">
        <v>1</v>
      </c>
      <c r="D7" s="236">
        <v>1</v>
      </c>
      <c r="E7" s="236">
        <v>1</v>
      </c>
      <c r="F7" s="236">
        <v>1</v>
      </c>
      <c r="G7" s="236">
        <v>1</v>
      </c>
      <c r="H7" s="236">
        <v>1</v>
      </c>
      <c r="I7" s="236">
        <v>1</v>
      </c>
      <c r="J7" s="236">
        <v>1</v>
      </c>
      <c r="K7" s="236">
        <v>1</v>
      </c>
      <c r="L7" s="236">
        <v>1</v>
      </c>
      <c r="M7" s="237">
        <v>1</v>
      </c>
      <c r="N7" s="237">
        <v>1</v>
      </c>
      <c r="O7" s="236">
        <v>1</v>
      </c>
    </row>
    <row r="8" spans="1:16">
      <c r="A8" s="219">
        <v>1</v>
      </c>
      <c r="B8" s="238">
        <f>B7-1</f>
        <v>2025</v>
      </c>
      <c r="C8" s="239">
        <v>1.0209999999999999</v>
      </c>
      <c r="D8" s="239">
        <v>1.0249999999999999</v>
      </c>
      <c r="E8" s="239">
        <v>1.022</v>
      </c>
      <c r="F8" s="239">
        <v>1.0209999999999999</v>
      </c>
      <c r="G8" s="239">
        <v>1.024</v>
      </c>
      <c r="H8" s="239">
        <v>1.0169999999999999</v>
      </c>
      <c r="I8" s="239">
        <v>1.0149999999999999</v>
      </c>
      <c r="J8" s="239">
        <v>1.016</v>
      </c>
      <c r="K8" s="239">
        <v>1.016</v>
      </c>
      <c r="L8" s="239">
        <v>0.99199999999999999</v>
      </c>
      <c r="M8" s="240">
        <v>1.0109999999999999</v>
      </c>
      <c r="N8" s="240">
        <v>0.99199999999999999</v>
      </c>
      <c r="O8" s="239">
        <v>1.002</v>
      </c>
      <c r="P8" s="91"/>
    </row>
    <row r="9" spans="1:16">
      <c r="A9" s="220">
        <v>2</v>
      </c>
      <c r="B9" s="241">
        <f t="shared" ref="B9:B37" si="0">B8-1</f>
        <v>2024</v>
      </c>
      <c r="C9" s="242">
        <v>1.0089999999999999</v>
      </c>
      <c r="D9" s="242">
        <v>1.0429999999999999</v>
      </c>
      <c r="E9" s="242">
        <v>1.0649999999999999</v>
      </c>
      <c r="F9" s="242">
        <v>1.0329999999999999</v>
      </c>
      <c r="G9" s="242">
        <v>1.038</v>
      </c>
      <c r="H9" s="242">
        <v>1.0229999999999999</v>
      </c>
      <c r="I9" s="242">
        <v>1.0109999999999999</v>
      </c>
      <c r="J9" s="242">
        <v>1.0229999999999999</v>
      </c>
      <c r="K9" s="242">
        <v>1.018</v>
      </c>
      <c r="L9" s="242">
        <v>0.92100000000000004</v>
      </c>
      <c r="M9" s="243">
        <v>1.073</v>
      </c>
      <c r="N9" s="243">
        <v>0.92100000000000004</v>
      </c>
      <c r="O9" s="242">
        <v>1.024</v>
      </c>
      <c r="P9" s="91"/>
    </row>
    <row r="10" spans="1:16">
      <c r="A10" s="219">
        <v>3</v>
      </c>
      <c r="B10" s="238">
        <f t="shared" si="0"/>
        <v>2023</v>
      </c>
      <c r="C10" s="239">
        <v>1.0649999999999999</v>
      </c>
      <c r="D10" s="239">
        <v>1.056</v>
      </c>
      <c r="E10" s="239">
        <v>1.107</v>
      </c>
      <c r="F10" s="239">
        <v>1.04</v>
      </c>
      <c r="G10" s="239">
        <v>1.0569999999999999</v>
      </c>
      <c r="H10" s="239">
        <v>1.0680000000000001</v>
      </c>
      <c r="I10" s="239">
        <v>1.0349999999999999</v>
      </c>
      <c r="J10" s="239">
        <v>1.0580000000000001</v>
      </c>
      <c r="K10" s="239">
        <v>1.0489999999999999</v>
      </c>
      <c r="L10" s="239">
        <v>0.89400000000000002</v>
      </c>
      <c r="M10" s="240">
        <v>1.107</v>
      </c>
      <c r="N10" s="240">
        <v>0.89400000000000002</v>
      </c>
      <c r="O10" s="239">
        <v>1.0569999999999999</v>
      </c>
      <c r="P10" s="91"/>
    </row>
    <row r="11" spans="1:16">
      <c r="A11" s="220">
        <v>4</v>
      </c>
      <c r="B11" s="241">
        <f t="shared" si="0"/>
        <v>2022</v>
      </c>
      <c r="C11" s="242">
        <v>1.244</v>
      </c>
      <c r="D11" s="242">
        <v>1.2629999999999999</v>
      </c>
      <c r="E11" s="242">
        <v>1.2849999999999999</v>
      </c>
      <c r="F11" s="242">
        <v>1.2170000000000001</v>
      </c>
      <c r="G11" s="242">
        <v>1.2410000000000001</v>
      </c>
      <c r="H11" s="242">
        <v>1.2490000000000001</v>
      </c>
      <c r="I11" s="242">
        <v>1.19</v>
      </c>
      <c r="J11" s="242">
        <v>1.2130000000000001</v>
      </c>
      <c r="K11" s="242">
        <v>1.2450000000000001</v>
      </c>
      <c r="L11" s="242">
        <v>0.86899999999999999</v>
      </c>
      <c r="M11" s="243">
        <v>1.165</v>
      </c>
      <c r="N11" s="243">
        <v>0.86899999999999999</v>
      </c>
      <c r="O11" s="242">
        <v>1.089</v>
      </c>
      <c r="P11" s="91"/>
    </row>
    <row r="12" spans="1:16">
      <c r="A12" s="219">
        <v>5</v>
      </c>
      <c r="B12" s="238">
        <f t="shared" si="0"/>
        <v>2021</v>
      </c>
      <c r="C12" s="239">
        <v>1.343</v>
      </c>
      <c r="D12" s="239">
        <v>1.377</v>
      </c>
      <c r="E12" s="239">
        <v>1.3919999999999999</v>
      </c>
      <c r="F12" s="239">
        <v>1.341</v>
      </c>
      <c r="G12" s="239">
        <v>1.35</v>
      </c>
      <c r="H12" s="239">
        <v>1.381</v>
      </c>
      <c r="I12" s="239">
        <v>1.3460000000000001</v>
      </c>
      <c r="J12" s="239">
        <v>1.351</v>
      </c>
      <c r="K12" s="239">
        <v>1.3859999999999999</v>
      </c>
      <c r="L12" s="239">
        <v>0.88600000000000001</v>
      </c>
      <c r="M12" s="240">
        <v>1.179</v>
      </c>
      <c r="N12" s="240">
        <v>0.88600000000000001</v>
      </c>
      <c r="O12" s="239">
        <v>1.0900000000000001</v>
      </c>
      <c r="P12" s="91"/>
    </row>
    <row r="13" spans="1:16">
      <c r="A13" s="221">
        <v>6</v>
      </c>
      <c r="B13" s="241">
        <f t="shared" si="0"/>
        <v>2020</v>
      </c>
      <c r="C13" s="242">
        <v>1.353</v>
      </c>
      <c r="D13" s="242">
        <v>1.3779999999999999</v>
      </c>
      <c r="E13" s="242">
        <v>1.415</v>
      </c>
      <c r="F13" s="242">
        <v>1.341</v>
      </c>
      <c r="G13" s="242">
        <v>1.357</v>
      </c>
      <c r="H13" s="242">
        <v>1.4039999999999999</v>
      </c>
      <c r="I13" s="242">
        <v>1.367</v>
      </c>
      <c r="J13" s="242">
        <v>1.375</v>
      </c>
      <c r="K13" s="242">
        <v>1.41</v>
      </c>
      <c r="L13" s="242">
        <v>0.86699999999999999</v>
      </c>
      <c r="M13" s="243">
        <v>1.198</v>
      </c>
      <c r="N13" s="243">
        <v>0.86699999999999999</v>
      </c>
      <c r="O13" s="242">
        <v>1.095</v>
      </c>
      <c r="P13" s="91"/>
    </row>
    <row r="14" spans="1:16">
      <c r="A14" s="219">
        <v>7</v>
      </c>
      <c r="B14" s="238">
        <f t="shared" si="0"/>
        <v>2019</v>
      </c>
      <c r="C14" s="239">
        <v>1.401</v>
      </c>
      <c r="D14" s="239">
        <v>1.4319999999999999</v>
      </c>
      <c r="E14" s="239">
        <v>1.4790000000000001</v>
      </c>
      <c r="F14" s="239">
        <v>1.389</v>
      </c>
      <c r="G14" s="239">
        <v>1.4059999999999999</v>
      </c>
      <c r="H14" s="239">
        <v>1.444</v>
      </c>
      <c r="I14" s="239">
        <v>1.395</v>
      </c>
      <c r="J14" s="239">
        <v>1.405</v>
      </c>
      <c r="K14" s="239">
        <v>1.456</v>
      </c>
      <c r="L14" s="239">
        <v>0.85599999999999998</v>
      </c>
      <c r="M14" s="240">
        <v>1.2230000000000001</v>
      </c>
      <c r="N14" s="240">
        <v>0.85599999999999998</v>
      </c>
      <c r="O14" s="239">
        <v>1.099</v>
      </c>
      <c r="P14" s="91"/>
    </row>
    <row r="15" spans="1:16">
      <c r="A15" s="220">
        <v>8</v>
      </c>
      <c r="B15" s="241">
        <f t="shared" si="0"/>
        <v>2018</v>
      </c>
      <c r="C15" s="242">
        <v>1.4510000000000001</v>
      </c>
      <c r="D15" s="242">
        <v>1.48</v>
      </c>
      <c r="E15" s="242">
        <v>1.5249999999999999</v>
      </c>
      <c r="F15" s="242">
        <v>1.4430000000000001</v>
      </c>
      <c r="G15" s="242">
        <v>1.454</v>
      </c>
      <c r="H15" s="242">
        <v>1.5029999999999999</v>
      </c>
      <c r="I15" s="242">
        <v>1.4610000000000001</v>
      </c>
      <c r="J15" s="242">
        <v>1.4670000000000001</v>
      </c>
      <c r="K15" s="242">
        <v>1.5209999999999999</v>
      </c>
      <c r="L15" s="242">
        <v>0.81699999999999995</v>
      </c>
      <c r="M15" s="243">
        <v>1.232</v>
      </c>
      <c r="N15" s="243">
        <v>0.81699999999999995</v>
      </c>
      <c r="O15" s="242">
        <v>1.095</v>
      </c>
      <c r="P15" s="91"/>
    </row>
    <row r="16" spans="1:16">
      <c r="A16" s="219">
        <v>9</v>
      </c>
      <c r="B16" s="238">
        <f t="shared" si="0"/>
        <v>2017</v>
      </c>
      <c r="C16" s="239">
        <v>1.482</v>
      </c>
      <c r="D16" s="239">
        <v>1.508</v>
      </c>
      <c r="E16" s="239">
        <v>1.5509999999999999</v>
      </c>
      <c r="F16" s="239">
        <v>1.4770000000000001</v>
      </c>
      <c r="G16" s="239">
        <v>1.4830000000000001</v>
      </c>
      <c r="H16" s="239">
        <v>1.534</v>
      </c>
      <c r="I16" s="239">
        <v>1.49</v>
      </c>
      <c r="J16" s="239">
        <v>1.502</v>
      </c>
      <c r="K16" s="239">
        <v>1.5529999999999999</v>
      </c>
      <c r="L16" s="239">
        <v>0.78800000000000003</v>
      </c>
      <c r="M16" s="240">
        <v>1.2350000000000001</v>
      </c>
      <c r="N16" s="240">
        <v>0.78800000000000003</v>
      </c>
      <c r="O16" s="239">
        <v>1.091</v>
      </c>
      <c r="P16" s="91"/>
    </row>
    <row r="17" spans="1:16">
      <c r="A17" s="220">
        <v>10</v>
      </c>
      <c r="B17" s="241">
        <f t="shared" si="0"/>
        <v>2016</v>
      </c>
      <c r="C17" s="242">
        <v>1.4730000000000001</v>
      </c>
      <c r="D17" s="242">
        <v>1.488</v>
      </c>
      <c r="E17" s="242">
        <v>1.548</v>
      </c>
      <c r="F17" s="242">
        <v>1.466</v>
      </c>
      <c r="G17" s="242">
        <v>1.4710000000000001</v>
      </c>
      <c r="H17" s="242">
        <v>1.5329999999999999</v>
      </c>
      <c r="I17" s="242">
        <v>1.4870000000000001</v>
      </c>
      <c r="J17" s="242">
        <v>1.5049999999999999</v>
      </c>
      <c r="K17" s="242">
        <v>1.548</v>
      </c>
      <c r="L17" s="242">
        <v>0.751</v>
      </c>
      <c r="M17" s="243">
        <v>1.2330000000000001</v>
      </c>
      <c r="N17" s="243">
        <v>0.751</v>
      </c>
      <c r="O17" s="242">
        <v>1.085</v>
      </c>
      <c r="P17" s="91"/>
    </row>
    <row r="18" spans="1:16">
      <c r="A18" s="219">
        <v>11</v>
      </c>
      <c r="B18" s="238">
        <f t="shared" si="0"/>
        <v>2015</v>
      </c>
      <c r="C18" s="239">
        <v>1.49</v>
      </c>
      <c r="D18" s="239">
        <v>1.4950000000000001</v>
      </c>
      <c r="E18" s="239">
        <v>1.5649999999999999</v>
      </c>
      <c r="F18" s="239">
        <v>1.4830000000000001</v>
      </c>
      <c r="G18" s="239">
        <v>1.4850000000000001</v>
      </c>
      <c r="H18" s="239">
        <v>1.5549999999999999</v>
      </c>
      <c r="I18" s="239">
        <v>1.5129999999999999</v>
      </c>
      <c r="J18" s="239">
        <v>1.5289999999999999</v>
      </c>
      <c r="K18" s="239">
        <v>1.5660000000000001</v>
      </c>
      <c r="L18" s="239">
        <v>0.69699999999999995</v>
      </c>
      <c r="M18" s="240">
        <v>1.236</v>
      </c>
      <c r="N18" s="240">
        <v>0.69699999999999995</v>
      </c>
      <c r="O18" s="239">
        <v>1.085</v>
      </c>
      <c r="P18" s="91"/>
    </row>
    <row r="19" spans="1:16">
      <c r="A19" s="221">
        <v>12</v>
      </c>
      <c r="B19" s="241">
        <f t="shared" si="0"/>
        <v>2014</v>
      </c>
      <c r="C19" s="242">
        <v>1.512</v>
      </c>
      <c r="D19" s="242">
        <v>1.5109999999999999</v>
      </c>
      <c r="E19" s="242">
        <v>1.5880000000000001</v>
      </c>
      <c r="F19" s="242">
        <v>1.504</v>
      </c>
      <c r="G19" s="242">
        <v>1.504</v>
      </c>
      <c r="H19" s="242">
        <v>1.5920000000000001</v>
      </c>
      <c r="I19" s="242">
        <v>1.5589999999999999</v>
      </c>
      <c r="J19" s="242">
        <v>1.5680000000000001</v>
      </c>
      <c r="K19" s="242">
        <v>1.5920000000000001</v>
      </c>
      <c r="L19" s="242">
        <v>0.67300000000000004</v>
      </c>
      <c r="M19" s="243">
        <v>1.24</v>
      </c>
      <c r="N19" s="243">
        <v>0.67300000000000004</v>
      </c>
      <c r="O19" s="242">
        <v>1.0720000000000001</v>
      </c>
      <c r="P19" s="91"/>
    </row>
    <row r="20" spans="1:16">
      <c r="A20" s="219">
        <v>13</v>
      </c>
      <c r="B20" s="238">
        <f t="shared" si="0"/>
        <v>2013</v>
      </c>
      <c r="C20" s="239">
        <v>1.5289999999999999</v>
      </c>
      <c r="D20" s="239">
        <v>1.512</v>
      </c>
      <c r="E20" s="239">
        <v>1.619</v>
      </c>
      <c r="F20" s="239">
        <v>1.5229999999999999</v>
      </c>
      <c r="G20" s="239">
        <v>1.516</v>
      </c>
      <c r="H20" s="239">
        <v>1.643</v>
      </c>
      <c r="I20" s="239">
        <v>1.633</v>
      </c>
      <c r="J20" s="239">
        <v>1.625</v>
      </c>
      <c r="K20" s="239">
        <v>1.623</v>
      </c>
      <c r="L20" s="239">
        <v>0.61499999999999999</v>
      </c>
      <c r="M20" s="240">
        <v>1.244</v>
      </c>
      <c r="N20" s="240">
        <v>0.61499999999999999</v>
      </c>
      <c r="O20" s="239">
        <v>1.073</v>
      </c>
      <c r="P20" s="91"/>
    </row>
    <row r="21" spans="1:16">
      <c r="A21" s="220">
        <v>14</v>
      </c>
      <c r="B21" s="241">
        <f t="shared" si="0"/>
        <v>2012</v>
      </c>
      <c r="C21" s="242">
        <v>1.5720000000000001</v>
      </c>
      <c r="D21" s="242">
        <v>1.5569999999999999</v>
      </c>
      <c r="E21" s="242">
        <v>1.69</v>
      </c>
      <c r="F21" s="242">
        <v>1.5669999999999999</v>
      </c>
      <c r="G21" s="242">
        <v>1.5589999999999999</v>
      </c>
      <c r="H21" s="242">
        <v>1.702</v>
      </c>
      <c r="I21" s="242">
        <v>1.6779999999999999</v>
      </c>
      <c r="J21" s="242">
        <v>1.669</v>
      </c>
      <c r="K21" s="242">
        <v>1.6679999999999999</v>
      </c>
      <c r="L21" s="242">
        <v>0.54700000000000004</v>
      </c>
      <c r="M21" s="243">
        <v>1.238</v>
      </c>
      <c r="N21" s="243">
        <v>0.54700000000000004</v>
      </c>
      <c r="O21" s="242">
        <v>1.073</v>
      </c>
      <c r="P21" s="91"/>
    </row>
    <row r="22" spans="1:16">
      <c r="A22" s="219">
        <v>15</v>
      </c>
      <c r="B22" s="238">
        <f t="shared" si="0"/>
        <v>2011</v>
      </c>
      <c r="C22" s="239">
        <v>1.621</v>
      </c>
      <c r="D22" s="239">
        <v>1.61</v>
      </c>
      <c r="E22" s="239">
        <v>1.7450000000000001</v>
      </c>
      <c r="F22" s="239">
        <v>1.6140000000000001</v>
      </c>
      <c r="G22" s="239">
        <v>1.6080000000000001</v>
      </c>
      <c r="H22" s="239">
        <v>1.7450000000000001</v>
      </c>
      <c r="I22" s="239">
        <v>1.7370000000000001</v>
      </c>
      <c r="J22" s="239">
        <v>1.7230000000000001</v>
      </c>
      <c r="K22" s="239">
        <v>1.7150000000000001</v>
      </c>
      <c r="L22" s="239">
        <v>0.48699999999999999</v>
      </c>
      <c r="M22" s="240">
        <v>1.2330000000000001</v>
      </c>
      <c r="N22" s="240">
        <v>0.48699999999999999</v>
      </c>
      <c r="O22" s="239">
        <v>1.06</v>
      </c>
      <c r="P22" s="91"/>
    </row>
    <row r="23" spans="1:16">
      <c r="A23" s="220">
        <v>16</v>
      </c>
      <c r="B23" s="241">
        <f t="shared" si="0"/>
        <v>2010</v>
      </c>
      <c r="C23" s="242">
        <v>1.613</v>
      </c>
      <c r="D23" s="242">
        <v>1.5860000000000001</v>
      </c>
      <c r="E23" s="242">
        <v>1.744</v>
      </c>
      <c r="F23" s="242">
        <v>1.597</v>
      </c>
      <c r="G23" s="242">
        <v>1.5960000000000001</v>
      </c>
      <c r="H23" s="242">
        <v>1.7310000000000001</v>
      </c>
      <c r="I23" s="242">
        <v>1.7410000000000001</v>
      </c>
      <c r="J23" s="242">
        <v>1.7110000000000001</v>
      </c>
      <c r="K23" s="242">
        <v>1.6479999999999999</v>
      </c>
      <c r="L23" s="242">
        <v>0.434</v>
      </c>
      <c r="M23" s="243">
        <v>1.226</v>
      </c>
      <c r="N23" s="243">
        <v>0.434</v>
      </c>
      <c r="O23" s="242">
        <v>1.0509999999999999</v>
      </c>
      <c r="P23" s="91"/>
    </row>
    <row r="24" spans="1:16">
      <c r="A24" s="219">
        <v>17</v>
      </c>
      <c r="B24" s="238">
        <f t="shared" si="0"/>
        <v>2009</v>
      </c>
      <c r="C24" s="239">
        <v>1.6519999999999999</v>
      </c>
      <c r="D24" s="239">
        <v>1.64</v>
      </c>
      <c r="E24" s="239">
        <v>1.823</v>
      </c>
      <c r="F24" s="239">
        <v>1.6439999999999999</v>
      </c>
      <c r="G24" s="239">
        <v>1.6419999999999999</v>
      </c>
      <c r="H24" s="239">
        <v>1.754</v>
      </c>
      <c r="I24" s="239">
        <v>1.752</v>
      </c>
      <c r="J24" s="239">
        <v>1.748</v>
      </c>
      <c r="K24" s="239">
        <v>1.7110000000000001</v>
      </c>
      <c r="L24" s="239">
        <v>0.38800000000000001</v>
      </c>
      <c r="M24" s="240">
        <v>1.228</v>
      </c>
      <c r="N24" s="240">
        <v>0.38800000000000001</v>
      </c>
      <c r="O24" s="239">
        <v>1.034</v>
      </c>
      <c r="P24" s="91"/>
    </row>
    <row r="25" spans="1:16">
      <c r="A25" s="221">
        <v>18</v>
      </c>
      <c r="B25" s="241">
        <f t="shared" si="0"/>
        <v>2008</v>
      </c>
      <c r="C25" s="242">
        <v>1.718</v>
      </c>
      <c r="D25" s="242">
        <v>1.712</v>
      </c>
      <c r="E25" s="242">
        <v>1.9</v>
      </c>
      <c r="F25" s="242">
        <v>1.7030000000000001</v>
      </c>
      <c r="G25" s="242">
        <v>1.7070000000000001</v>
      </c>
      <c r="H25" s="242">
        <v>1.823</v>
      </c>
      <c r="I25" s="242">
        <v>1.786</v>
      </c>
      <c r="J25" s="242">
        <v>1.804</v>
      </c>
      <c r="K25" s="242">
        <v>1.786</v>
      </c>
      <c r="L25" s="242">
        <v>0.33400000000000002</v>
      </c>
      <c r="M25" s="243">
        <v>1.2430000000000001</v>
      </c>
      <c r="N25" s="243">
        <v>0.33400000000000002</v>
      </c>
      <c r="O25" s="242">
        <v>1.0209999999999999</v>
      </c>
      <c r="P25" s="91"/>
    </row>
    <row r="26" spans="1:16">
      <c r="A26" s="219">
        <v>19</v>
      </c>
      <c r="B26" s="238">
        <f t="shared" si="0"/>
        <v>2007</v>
      </c>
      <c r="C26" s="239">
        <v>1.835</v>
      </c>
      <c r="D26" s="239">
        <v>1.8129999999999999</v>
      </c>
      <c r="E26" s="239">
        <v>1.984</v>
      </c>
      <c r="F26" s="239">
        <v>1.7789999999999999</v>
      </c>
      <c r="G26" s="239">
        <v>1.8</v>
      </c>
      <c r="H26" s="239">
        <v>1.9239999999999999</v>
      </c>
      <c r="I26" s="239">
        <v>1.875</v>
      </c>
      <c r="J26" s="239">
        <v>1.91</v>
      </c>
      <c r="K26" s="239">
        <v>1.8879999999999999</v>
      </c>
      <c r="L26" s="239">
        <v>0.30099999999999999</v>
      </c>
      <c r="M26" s="240">
        <v>1.2450000000000001</v>
      </c>
      <c r="N26" s="240">
        <v>0.30099999999999999</v>
      </c>
      <c r="O26" s="239">
        <v>0.998</v>
      </c>
      <c r="P26" s="91"/>
    </row>
    <row r="27" spans="1:16">
      <c r="A27" s="220">
        <v>20</v>
      </c>
      <c r="B27" s="241">
        <f t="shared" si="0"/>
        <v>2006</v>
      </c>
      <c r="C27" s="242">
        <v>1.9179999999999999</v>
      </c>
      <c r="D27" s="242">
        <v>1.9059999999999999</v>
      </c>
      <c r="E27" s="242">
        <v>2.081</v>
      </c>
      <c r="F27" s="242">
        <v>1.8540000000000001</v>
      </c>
      <c r="G27" s="242">
        <v>1.883</v>
      </c>
      <c r="H27" s="242">
        <v>2.0449999999999999</v>
      </c>
      <c r="I27" s="242">
        <v>1.984</v>
      </c>
      <c r="J27" s="242">
        <v>2.024</v>
      </c>
      <c r="K27" s="242">
        <v>2.0009999999999999</v>
      </c>
      <c r="L27" s="242">
        <v>0.254</v>
      </c>
      <c r="M27" s="243">
        <v>1.23</v>
      </c>
      <c r="N27" s="243">
        <v>0.254</v>
      </c>
      <c r="O27" s="242">
        <v>0.99</v>
      </c>
      <c r="P27" s="91"/>
    </row>
    <row r="28" spans="1:16">
      <c r="A28" s="219">
        <v>21</v>
      </c>
      <c r="B28" s="238">
        <f t="shared" si="0"/>
        <v>2005</v>
      </c>
      <c r="C28" s="239">
        <v>2.06</v>
      </c>
      <c r="D28" s="239">
        <v>2.0680000000000001</v>
      </c>
      <c r="E28" s="239">
        <v>2.2559999999999998</v>
      </c>
      <c r="F28" s="239">
        <v>1.9950000000000001</v>
      </c>
      <c r="G28" s="239">
        <v>2.0249999999999999</v>
      </c>
      <c r="H28" s="239">
        <v>2.1930000000000001</v>
      </c>
      <c r="I28" s="239">
        <v>2.105</v>
      </c>
      <c r="J28" s="239">
        <v>2.1589999999999998</v>
      </c>
      <c r="K28" s="239">
        <v>2.177</v>
      </c>
      <c r="L28" s="239">
        <v>0.221</v>
      </c>
      <c r="M28" s="240">
        <v>1.212</v>
      </c>
      <c r="N28" s="240">
        <v>0.221</v>
      </c>
      <c r="O28" s="239">
        <v>0.97199999999999998</v>
      </c>
      <c r="P28" s="91"/>
    </row>
    <row r="29" spans="1:16">
      <c r="A29" s="220">
        <v>22</v>
      </c>
      <c r="B29" s="241">
        <f t="shared" si="0"/>
        <v>2004</v>
      </c>
      <c r="C29" s="242">
        <v>2.1339999999999999</v>
      </c>
      <c r="D29" s="242">
        <v>2.1440000000000001</v>
      </c>
      <c r="E29" s="242">
        <v>2.3410000000000002</v>
      </c>
      <c r="F29" s="242">
        <v>2.0640000000000001</v>
      </c>
      <c r="G29" s="242">
        <v>2.0950000000000002</v>
      </c>
      <c r="H29" s="242">
        <v>2.3220000000000001</v>
      </c>
      <c r="I29" s="242">
        <v>2.2629999999999999</v>
      </c>
      <c r="J29" s="242">
        <v>2.302</v>
      </c>
      <c r="K29" s="242">
        <v>2.3279999999999998</v>
      </c>
      <c r="L29" s="242">
        <v>0.193</v>
      </c>
      <c r="M29" s="243">
        <v>1.167</v>
      </c>
      <c r="N29" s="243">
        <v>0.68</v>
      </c>
      <c r="O29" s="242">
        <v>0.94299999999999995</v>
      </c>
      <c r="P29" s="91"/>
    </row>
    <row r="30" spans="1:16">
      <c r="A30" s="219">
        <v>23</v>
      </c>
      <c r="B30" s="238">
        <f t="shared" si="0"/>
        <v>2003</v>
      </c>
      <c r="C30" s="239">
        <v>2.169</v>
      </c>
      <c r="D30" s="239">
        <v>2.1840000000000002</v>
      </c>
      <c r="E30" s="239">
        <v>2.3860000000000001</v>
      </c>
      <c r="F30" s="239">
        <v>2.0979999999999999</v>
      </c>
      <c r="G30" s="239">
        <v>2.1309999999999998</v>
      </c>
      <c r="H30" s="239">
        <v>2.391</v>
      </c>
      <c r="I30" s="239">
        <v>2.3149999999999999</v>
      </c>
      <c r="J30" s="239">
        <v>2.35</v>
      </c>
      <c r="K30" s="239">
        <v>2.371</v>
      </c>
      <c r="L30" s="239">
        <v>0.16</v>
      </c>
      <c r="M30" s="240">
        <v>1.135</v>
      </c>
      <c r="N30" s="240">
        <v>0.64749999999999996</v>
      </c>
      <c r="O30" s="239">
        <v>0.93899999999999995</v>
      </c>
      <c r="P30" s="91"/>
    </row>
    <row r="31" spans="1:16">
      <c r="A31" s="221">
        <v>24</v>
      </c>
      <c r="B31" s="241">
        <f t="shared" si="0"/>
        <v>2002</v>
      </c>
      <c r="C31" s="242">
        <v>2.1840000000000002</v>
      </c>
      <c r="D31" s="242">
        <v>2.1909999999999998</v>
      </c>
      <c r="E31" s="242">
        <v>2.415</v>
      </c>
      <c r="F31" s="242">
        <v>2.1150000000000002</v>
      </c>
      <c r="G31" s="242">
        <v>2.1440000000000001</v>
      </c>
      <c r="H31" s="242">
        <v>2.4359999999999999</v>
      </c>
      <c r="I31" s="242">
        <v>2.3660000000000001</v>
      </c>
      <c r="J31" s="242">
        <v>2.4</v>
      </c>
      <c r="K31" s="242">
        <v>2.4079999999999999</v>
      </c>
      <c r="L31" s="242">
        <v>0.13200000000000001</v>
      </c>
      <c r="M31" s="243">
        <v>1.103</v>
      </c>
      <c r="N31" s="243">
        <v>0.61749999999999994</v>
      </c>
      <c r="O31" s="242">
        <v>0.94499999999999995</v>
      </c>
      <c r="P31" s="91"/>
    </row>
    <row r="32" spans="1:16">
      <c r="A32" s="219">
        <v>25</v>
      </c>
      <c r="B32" s="238">
        <f t="shared" si="0"/>
        <v>2001</v>
      </c>
      <c r="C32" s="239">
        <v>2.2080000000000002</v>
      </c>
      <c r="D32" s="239">
        <v>2.2090000000000001</v>
      </c>
      <c r="E32" s="239">
        <v>2.4319999999999999</v>
      </c>
      <c r="F32" s="239">
        <v>2.1240000000000001</v>
      </c>
      <c r="G32" s="239">
        <v>2.1619999999999999</v>
      </c>
      <c r="H32" s="239">
        <v>2.4700000000000002</v>
      </c>
      <c r="I32" s="239">
        <v>2.3879999999999999</v>
      </c>
      <c r="J32" s="239">
        <v>2.431</v>
      </c>
      <c r="K32" s="239">
        <v>2.4390000000000001</v>
      </c>
      <c r="L32" s="239">
        <v>0.10199999999999999</v>
      </c>
      <c r="M32" s="240">
        <v>1.0780000000000001</v>
      </c>
      <c r="N32" s="240">
        <v>0.59000000000000008</v>
      </c>
      <c r="O32" s="239">
        <v>0.93200000000000005</v>
      </c>
      <c r="P32" s="91"/>
    </row>
    <row r="33" spans="1:16">
      <c r="A33" s="220">
        <v>26</v>
      </c>
      <c r="B33" s="241">
        <f t="shared" si="0"/>
        <v>2000</v>
      </c>
      <c r="C33" s="242">
        <v>2.2519999999999998</v>
      </c>
      <c r="D33" s="242">
        <v>2.2450000000000001</v>
      </c>
      <c r="E33" s="242">
        <v>2.4729999999999999</v>
      </c>
      <c r="F33" s="242">
        <v>2.1629999999999998</v>
      </c>
      <c r="G33" s="242">
        <v>2.2010000000000001</v>
      </c>
      <c r="H33" s="242">
        <v>2.577</v>
      </c>
      <c r="I33" s="242">
        <v>2.5209999999999999</v>
      </c>
      <c r="J33" s="242">
        <v>2.5539999999999998</v>
      </c>
      <c r="K33" s="242">
        <v>2.54</v>
      </c>
      <c r="L33" s="242"/>
      <c r="M33" s="243">
        <v>1.054</v>
      </c>
      <c r="N33" s="243"/>
      <c r="O33" s="242">
        <v>0.90800000000000003</v>
      </c>
      <c r="P33" s="91"/>
    </row>
    <row r="34" spans="1:16">
      <c r="A34" s="219">
        <v>27</v>
      </c>
      <c r="B34" s="238">
        <f t="shared" si="0"/>
        <v>1999</v>
      </c>
      <c r="C34" s="239">
        <v>2.2610000000000001</v>
      </c>
      <c r="D34" s="239">
        <v>2.2480000000000002</v>
      </c>
      <c r="E34" s="239">
        <v>2.484</v>
      </c>
      <c r="F34" s="239">
        <v>2.169</v>
      </c>
      <c r="G34" s="239">
        <v>2.2080000000000002</v>
      </c>
      <c r="H34" s="239">
        <v>2.6509999999999998</v>
      </c>
      <c r="I34" s="239">
        <v>2.5870000000000002</v>
      </c>
      <c r="J34" s="239">
        <v>2.617</v>
      </c>
      <c r="K34" s="239">
        <v>2.5960000000000001</v>
      </c>
      <c r="L34" s="239"/>
      <c r="M34" s="240">
        <v>1.0349999999999999</v>
      </c>
      <c r="N34" s="240"/>
      <c r="O34" s="239">
        <v>0.88900000000000001</v>
      </c>
      <c r="P34" s="91"/>
    </row>
    <row r="35" spans="1:16">
      <c r="A35" s="220">
        <v>28</v>
      </c>
      <c r="B35" s="241">
        <f t="shared" si="0"/>
        <v>1998</v>
      </c>
      <c r="C35" s="242">
        <v>2.2839999999999998</v>
      </c>
      <c r="D35" s="242">
        <v>2.2669999999999999</v>
      </c>
      <c r="E35" s="242">
        <v>2.5110000000000001</v>
      </c>
      <c r="F35" s="242">
        <v>2.1840000000000002</v>
      </c>
      <c r="G35" s="242">
        <v>2.2269999999999999</v>
      </c>
      <c r="H35" s="242">
        <v>2.706</v>
      </c>
      <c r="I35" s="242">
        <v>2.629</v>
      </c>
      <c r="J35" s="242">
        <v>2.6709999999999998</v>
      </c>
      <c r="K35" s="242">
        <v>2.6339999999999999</v>
      </c>
      <c r="L35" s="242"/>
      <c r="M35" s="243">
        <v>1.0289999999999999</v>
      </c>
      <c r="N35" s="243"/>
      <c r="O35" s="242">
        <v>0.88200000000000001</v>
      </c>
      <c r="P35" s="91"/>
    </row>
    <row r="36" spans="1:16">
      <c r="A36" s="219">
        <v>29</v>
      </c>
      <c r="B36" s="238">
        <f t="shared" si="0"/>
        <v>1997</v>
      </c>
      <c r="C36" s="239">
        <v>2.3250000000000002</v>
      </c>
      <c r="D36" s="239">
        <v>2.294</v>
      </c>
      <c r="E36" s="239">
        <v>2.5510000000000002</v>
      </c>
      <c r="F36" s="239">
        <v>2.2280000000000002</v>
      </c>
      <c r="G36" s="239">
        <v>2.2629999999999999</v>
      </c>
      <c r="H36" s="239">
        <v>2.7789999999999999</v>
      </c>
      <c r="I36" s="239">
        <v>2.7229999999999999</v>
      </c>
      <c r="J36" s="239">
        <v>2.7440000000000002</v>
      </c>
      <c r="K36" s="239">
        <v>2.6840000000000002</v>
      </c>
      <c r="L36" s="239"/>
      <c r="M36" s="240">
        <v>1.0309999999999999</v>
      </c>
      <c r="N36" s="240"/>
      <c r="O36" s="239">
        <v>0.86199999999999999</v>
      </c>
      <c r="P36" s="91"/>
    </row>
    <row r="37" spans="1:16">
      <c r="A37" s="221">
        <v>30</v>
      </c>
      <c r="B37" s="241">
        <f t="shared" si="0"/>
        <v>1996</v>
      </c>
      <c r="C37" s="242">
        <v>2.3620000000000001</v>
      </c>
      <c r="D37" s="242">
        <v>2.3319999999999999</v>
      </c>
      <c r="E37" s="242">
        <v>2.593</v>
      </c>
      <c r="F37" s="242">
        <v>2.2559999999999998</v>
      </c>
      <c r="G37" s="242">
        <v>2.2970000000000002</v>
      </c>
      <c r="H37" s="242">
        <v>2.8220000000000001</v>
      </c>
      <c r="I37" s="242">
        <v>2.7360000000000002</v>
      </c>
      <c r="J37" s="242">
        <v>2.7669999999999999</v>
      </c>
      <c r="K37" s="242">
        <v>2.734</v>
      </c>
      <c r="L37" s="242"/>
      <c r="M37" s="243">
        <v>1.044</v>
      </c>
      <c r="N37" s="243"/>
      <c r="O37" s="242">
        <v>0.84699999999999998</v>
      </c>
      <c r="P37" s="91"/>
    </row>
    <row r="38" spans="1:16">
      <c r="A38" s="92" t="s">
        <v>539</v>
      </c>
      <c r="B38" s="92"/>
      <c r="C38" s="92"/>
      <c r="D38" s="92"/>
      <c r="E38" s="92"/>
      <c r="F38" s="92"/>
      <c r="G38" s="92"/>
      <c r="H38" s="93"/>
      <c r="I38" s="94"/>
      <c r="J38" s="95"/>
      <c r="K38" s="96" t="s">
        <v>540</v>
      </c>
      <c r="L38" s="93"/>
      <c r="M38" s="93"/>
      <c r="N38" s="91"/>
      <c r="O38" s="91"/>
      <c r="P38" s="91"/>
    </row>
    <row r="39" spans="1:16">
      <c r="A39" s="92" t="s">
        <v>541</v>
      </c>
      <c r="B39" s="97"/>
      <c r="C39" s="97"/>
      <c r="D39" s="97" t="s">
        <v>542</v>
      </c>
      <c r="E39" s="97"/>
      <c r="F39" s="97"/>
      <c r="G39" s="97" t="s">
        <v>543</v>
      </c>
      <c r="I39" s="92"/>
      <c r="J39" s="87"/>
      <c r="K39" s="97" t="s">
        <v>544</v>
      </c>
      <c r="M39" s="98"/>
      <c r="O39" s="91"/>
    </row>
    <row r="40" spans="1:16">
      <c r="A40" s="92" t="s">
        <v>545</v>
      </c>
      <c r="B40" s="97"/>
      <c r="C40" s="97"/>
      <c r="D40" s="97" t="s">
        <v>546</v>
      </c>
      <c r="E40" s="97"/>
      <c r="F40" s="97"/>
      <c r="G40" s="97" t="s">
        <v>547</v>
      </c>
      <c r="J40" s="99" t="s">
        <v>548</v>
      </c>
      <c r="K40" s="98" t="s">
        <v>549</v>
      </c>
      <c r="L40" s="98"/>
      <c r="M40" s="97"/>
    </row>
    <row r="41" spans="1:16">
      <c r="A41" s="97" t="s">
        <v>550</v>
      </c>
      <c r="B41" s="97"/>
      <c r="C41" s="97"/>
      <c r="D41" s="98" t="s">
        <v>551</v>
      </c>
      <c r="E41" s="97"/>
      <c r="F41" s="97"/>
      <c r="G41" s="92"/>
      <c r="H41" s="97"/>
      <c r="J41" s="99" t="s">
        <v>552</v>
      </c>
      <c r="K41" s="97" t="s">
        <v>553</v>
      </c>
      <c r="L41" s="97"/>
      <c r="M41" s="98"/>
    </row>
    <row r="42" spans="1:16">
      <c r="A42" s="97"/>
      <c r="B42" s="97"/>
      <c r="C42" s="97"/>
      <c r="D42" s="97"/>
      <c r="E42" s="97"/>
      <c r="F42" s="97"/>
      <c r="H42" s="97"/>
      <c r="J42" s="99" t="s">
        <v>554</v>
      </c>
      <c r="K42" s="97" t="s">
        <v>555</v>
      </c>
      <c r="L42" s="97"/>
      <c r="M42" s="97"/>
    </row>
    <row r="43" spans="1:16">
      <c r="L43" s="97"/>
      <c r="M43" s="97"/>
    </row>
    <row r="44" spans="1:16">
      <c r="K44" s="100"/>
      <c r="L44" s="97"/>
      <c r="M44" s="97"/>
    </row>
    <row r="45" spans="1:16">
      <c r="L45" s="97"/>
      <c r="M45" s="97"/>
    </row>
    <row r="46" spans="1:16">
      <c r="L46" s="97"/>
      <c r="M46" s="97"/>
    </row>
    <row r="47" spans="1:16">
      <c r="K47" s="100"/>
      <c r="L47" s="98"/>
      <c r="M47" s="98"/>
    </row>
    <row r="48" spans="1:16">
      <c r="K48" s="100"/>
      <c r="L48" s="97"/>
      <c r="M48" s="97"/>
    </row>
    <row r="49" spans="11:13">
      <c r="K49" s="100"/>
      <c r="L49" s="98"/>
      <c r="M49" s="98"/>
    </row>
  </sheetData>
  <mergeCells count="1">
    <mergeCell ref="A2:N2"/>
  </mergeCells>
  <printOptions horizontalCentered="1" verticalCentered="1"/>
  <pageMargins left="0.25" right="0.25" top="0.5" bottom="0.5" header="0" footer="0.25"/>
  <pageSetup scale="95" orientation="landscape" r:id="rId1"/>
  <headerFooter alignWithMargins="0">
    <oddFooter>&amp;LIdaho Property Valuation Schedules&amp;C13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J44"/>
  <sheetViews>
    <sheetView zoomScaleNormal="100" workbookViewId="0">
      <selection activeCell="H26" sqref="H26"/>
    </sheetView>
  </sheetViews>
  <sheetFormatPr defaultColWidth="9.140625" defaultRowHeight="12.75"/>
  <cols>
    <col min="1" max="16384" width="9.140625" style="102"/>
  </cols>
  <sheetData>
    <row r="2" spans="1:3">
      <c r="A2" s="101" t="s">
        <v>772</v>
      </c>
    </row>
    <row r="4" spans="1:3">
      <c r="A4" s="102" t="s">
        <v>556</v>
      </c>
    </row>
    <row r="5" spans="1:3">
      <c r="A5" s="102" t="s">
        <v>557</v>
      </c>
    </row>
    <row r="6" spans="1:3" ht="15.75">
      <c r="A6" s="102" t="s">
        <v>558</v>
      </c>
    </row>
    <row r="7" spans="1:3">
      <c r="A7" s="102" t="s">
        <v>559</v>
      </c>
    </row>
    <row r="8" spans="1:3">
      <c r="A8" s="102" t="s">
        <v>560</v>
      </c>
    </row>
    <row r="10" spans="1:3">
      <c r="A10" s="102" t="s">
        <v>561</v>
      </c>
    </row>
    <row r="11" spans="1:3">
      <c r="A11" s="102" t="s">
        <v>754</v>
      </c>
    </row>
    <row r="12" spans="1:3">
      <c r="A12" s="102" t="s">
        <v>755</v>
      </c>
    </row>
    <row r="13" spans="1:3">
      <c r="A13" s="102" t="s">
        <v>750</v>
      </c>
    </row>
    <row r="14" spans="1:3">
      <c r="A14" s="103"/>
      <c r="B14" s="103"/>
      <c r="C14" s="103"/>
    </row>
    <row r="15" spans="1:3">
      <c r="A15" s="104" t="s">
        <v>562</v>
      </c>
      <c r="B15" s="105"/>
      <c r="C15" s="105"/>
    </row>
    <row r="16" spans="1:3">
      <c r="A16" s="104" t="s">
        <v>751</v>
      </c>
      <c r="B16" s="105"/>
      <c r="C16" s="105"/>
    </row>
    <row r="18" spans="1:10">
      <c r="A18" s="102" t="s">
        <v>563</v>
      </c>
    </row>
    <row r="19" spans="1:10">
      <c r="A19" s="102" t="s">
        <v>756</v>
      </c>
    </row>
    <row r="20" spans="1:10">
      <c r="A20" s="102" t="s">
        <v>757</v>
      </c>
    </row>
    <row r="21" spans="1:10">
      <c r="A21" s="102" t="s">
        <v>748</v>
      </c>
    </row>
    <row r="22" spans="1:10">
      <c r="A22" s="103"/>
    </row>
    <row r="23" spans="1:10">
      <c r="A23" s="104" t="s">
        <v>562</v>
      </c>
    </row>
    <row r="24" spans="1:10">
      <c r="A24" s="104" t="s">
        <v>749</v>
      </c>
    </row>
    <row r="25" spans="1:10">
      <c r="A25" s="104"/>
    </row>
    <row r="26" spans="1:10" ht="15.75">
      <c r="A26" s="106" t="s">
        <v>564</v>
      </c>
      <c r="B26" s="107" t="s">
        <v>565</v>
      </c>
      <c r="C26" s="107"/>
      <c r="D26" s="107"/>
      <c r="E26" s="107"/>
      <c r="F26" s="107"/>
      <c r="G26" s="107"/>
      <c r="H26" s="107"/>
      <c r="I26" s="107"/>
      <c r="J26" s="107"/>
    </row>
    <row r="27" spans="1:10">
      <c r="A27" s="108"/>
      <c r="B27" s="107" t="s">
        <v>735</v>
      </c>
      <c r="C27" s="107"/>
      <c r="D27" s="107"/>
      <c r="E27" s="107"/>
      <c r="F27" s="107"/>
      <c r="G27" s="107"/>
      <c r="H27" s="107"/>
      <c r="I27" s="107"/>
      <c r="J27" s="107"/>
    </row>
    <row r="28" spans="1:10">
      <c r="A28" s="108"/>
      <c r="B28" s="107" t="s">
        <v>736</v>
      </c>
      <c r="C28" s="107"/>
      <c r="D28" s="107"/>
      <c r="E28" s="107"/>
      <c r="F28" s="107"/>
      <c r="G28" s="107"/>
      <c r="H28" s="107"/>
      <c r="I28" s="107"/>
      <c r="J28" s="107"/>
    </row>
    <row r="29" spans="1:10">
      <c r="A29" s="107"/>
      <c r="B29" s="107" t="s">
        <v>737</v>
      </c>
      <c r="C29" s="107"/>
      <c r="D29" s="107"/>
      <c r="E29" s="107"/>
      <c r="F29" s="107"/>
      <c r="G29" s="107"/>
      <c r="H29" s="107"/>
      <c r="I29" s="107"/>
      <c r="J29" s="107"/>
    </row>
    <row r="30" spans="1:10" ht="12.75" customHeight="1">
      <c r="A30" s="106"/>
      <c r="B30" s="107" t="s">
        <v>738</v>
      </c>
      <c r="C30" s="107"/>
      <c r="D30" s="107"/>
      <c r="E30" s="107"/>
      <c r="F30" s="107"/>
      <c r="G30" s="107"/>
      <c r="H30" s="107"/>
      <c r="I30" s="107"/>
      <c r="J30" s="107"/>
    </row>
    <row r="31" spans="1:10" ht="12.75" customHeight="1">
      <c r="A31" s="106"/>
      <c r="B31" s="107"/>
      <c r="C31" s="107"/>
      <c r="D31" s="107"/>
      <c r="E31" s="107"/>
      <c r="F31" s="107"/>
      <c r="G31" s="107"/>
      <c r="H31" s="107"/>
      <c r="I31" s="107"/>
      <c r="J31" s="107"/>
    </row>
    <row r="32" spans="1:10" ht="12.75" customHeight="1">
      <c r="A32" s="106"/>
      <c r="B32" s="109" t="s">
        <v>413</v>
      </c>
      <c r="C32" s="107" t="s">
        <v>566</v>
      </c>
      <c r="D32" s="107"/>
      <c r="E32" s="107"/>
      <c r="F32" s="107"/>
      <c r="G32" s="107"/>
      <c r="H32" s="107"/>
      <c r="I32" s="107"/>
      <c r="J32" s="107"/>
    </row>
    <row r="33" spans="1:10" ht="12.75" customHeight="1">
      <c r="A33" s="106"/>
      <c r="B33" s="110"/>
      <c r="C33" s="107" t="s">
        <v>567</v>
      </c>
      <c r="D33" s="107"/>
      <c r="E33" s="107"/>
      <c r="F33" s="107"/>
      <c r="G33" s="107"/>
      <c r="H33" s="107"/>
      <c r="I33" s="107"/>
      <c r="J33" s="107"/>
    </row>
    <row r="34" spans="1:10">
      <c r="A34" s="107"/>
      <c r="B34" s="107"/>
      <c r="C34" s="107"/>
      <c r="D34" s="107"/>
      <c r="E34" s="107"/>
      <c r="F34" s="107"/>
      <c r="G34" s="107"/>
      <c r="H34" s="107"/>
      <c r="I34" s="107"/>
      <c r="J34" s="107"/>
    </row>
    <row r="35" spans="1:10" ht="12.75" customHeight="1">
      <c r="A35" s="107"/>
      <c r="B35" s="109" t="s">
        <v>414</v>
      </c>
      <c r="C35" s="107" t="s">
        <v>568</v>
      </c>
      <c r="D35" s="107"/>
      <c r="E35" s="107"/>
      <c r="F35" s="107"/>
      <c r="G35" s="107"/>
      <c r="H35" s="107"/>
      <c r="I35" s="107"/>
      <c r="J35" s="107"/>
    </row>
    <row r="36" spans="1:10">
      <c r="A36" s="107"/>
      <c r="B36" s="107"/>
      <c r="C36" s="107" t="s">
        <v>569</v>
      </c>
      <c r="D36" s="107"/>
      <c r="E36" s="107"/>
      <c r="F36" s="107"/>
      <c r="G36" s="107"/>
      <c r="H36" s="107"/>
      <c r="I36" s="107"/>
      <c r="J36" s="107"/>
    </row>
    <row r="37" spans="1:10">
      <c r="A37" s="107"/>
      <c r="B37" s="109"/>
      <c r="C37" s="107" t="s">
        <v>570</v>
      </c>
      <c r="D37" s="107"/>
      <c r="E37" s="107"/>
      <c r="F37" s="107"/>
      <c r="G37" s="107"/>
      <c r="H37" s="107"/>
      <c r="I37" s="107"/>
      <c r="J37" s="107"/>
    </row>
    <row r="38" spans="1:10">
      <c r="A38" s="107"/>
      <c r="B38" s="107"/>
      <c r="C38" s="107" t="s">
        <v>571</v>
      </c>
      <c r="D38" s="107"/>
      <c r="E38" s="107"/>
      <c r="F38" s="107"/>
      <c r="G38" s="107"/>
      <c r="H38" s="107"/>
      <c r="I38" s="107"/>
      <c r="J38" s="107"/>
    </row>
    <row r="39" spans="1:10">
      <c r="A39" s="107"/>
      <c r="B39" s="107"/>
      <c r="C39" s="107" t="s">
        <v>572</v>
      </c>
      <c r="D39" s="107"/>
      <c r="E39" s="107"/>
      <c r="F39" s="107"/>
      <c r="G39" s="107"/>
      <c r="H39" s="107"/>
      <c r="I39" s="107"/>
      <c r="J39" s="107"/>
    </row>
    <row r="40" spans="1:10">
      <c r="A40" s="107"/>
      <c r="B40" s="109"/>
      <c r="C40" s="107" t="s">
        <v>573</v>
      </c>
      <c r="D40" s="107"/>
      <c r="E40" s="107"/>
      <c r="F40" s="107"/>
      <c r="G40" s="107"/>
      <c r="H40" s="107"/>
      <c r="I40" s="107"/>
      <c r="J40" s="107"/>
    </row>
    <row r="41" spans="1:10">
      <c r="A41" s="107"/>
      <c r="B41" s="107"/>
      <c r="C41" s="107"/>
      <c r="D41" s="107"/>
      <c r="E41" s="107"/>
      <c r="F41" s="107"/>
      <c r="G41" s="107"/>
      <c r="H41" s="107"/>
      <c r="I41" s="107"/>
      <c r="J41" s="107"/>
    </row>
    <row r="42" spans="1:10">
      <c r="A42" s="107"/>
      <c r="B42" s="107" t="s">
        <v>574</v>
      </c>
      <c r="C42" s="107"/>
      <c r="D42" s="107"/>
      <c r="E42" s="107"/>
      <c r="F42" s="107"/>
      <c r="G42" s="107"/>
      <c r="H42" s="107"/>
      <c r="I42" s="107"/>
      <c r="J42" s="107"/>
    </row>
    <row r="43" spans="1:10">
      <c r="A43" s="107"/>
      <c r="B43" s="108" t="s">
        <v>575</v>
      </c>
      <c r="C43" s="107"/>
      <c r="D43" s="107"/>
      <c r="E43" s="107"/>
      <c r="F43" s="107"/>
      <c r="G43" s="107"/>
      <c r="H43" s="107"/>
      <c r="I43" s="107"/>
      <c r="J43" s="107"/>
    </row>
    <row r="44" spans="1:10">
      <c r="A44" s="107"/>
      <c r="B44" s="107" t="s">
        <v>576</v>
      </c>
      <c r="C44" s="107"/>
      <c r="D44" s="107"/>
      <c r="E44" s="107"/>
      <c r="F44" s="107"/>
      <c r="G44" s="107"/>
      <c r="H44" s="107"/>
      <c r="I44" s="107"/>
      <c r="J44" s="107"/>
    </row>
  </sheetData>
  <pageMargins left="0.25" right="0.25" top="0.05" bottom="0.45" header="0.5" footer="0"/>
  <pageSetup scale="81" fitToHeight="0" orientation="portrait" r:id="rId1"/>
  <headerFooter alignWithMargins="0">
    <oddFooter xml:space="preserve">&amp;LIdaho Property Valuation Schedules
&amp;C14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B1:W50"/>
  <sheetViews>
    <sheetView view="pageLayout" zoomScaleNormal="93" workbookViewId="0">
      <selection activeCell="I12" sqref="I12"/>
    </sheetView>
  </sheetViews>
  <sheetFormatPr defaultColWidth="9.140625" defaultRowHeight="12.75"/>
  <cols>
    <col min="1" max="1" width="2.5703125" style="102" customWidth="1"/>
    <col min="2" max="3" width="9.140625" style="102"/>
    <col min="4" max="23" width="5.7109375" style="102" customWidth="1"/>
    <col min="24" max="16384" width="9.140625" style="102"/>
  </cols>
  <sheetData>
    <row r="1" spans="2:23">
      <c r="B1" s="411" t="s">
        <v>823</v>
      </c>
      <c r="C1" s="411"/>
      <c r="D1" s="411"/>
      <c r="E1" s="411"/>
      <c r="F1" s="411"/>
      <c r="G1" s="411"/>
      <c r="H1" s="411"/>
      <c r="I1" s="411"/>
      <c r="J1" s="411"/>
      <c r="K1" s="411"/>
      <c r="L1" s="411"/>
      <c r="M1" s="411"/>
      <c r="N1" s="411"/>
      <c r="O1" s="411"/>
      <c r="P1" s="411"/>
      <c r="Q1" s="411"/>
      <c r="R1" s="411"/>
      <c r="S1" s="411"/>
      <c r="T1" s="411"/>
      <c r="U1" s="411"/>
      <c r="V1" s="411"/>
      <c r="W1" s="411"/>
    </row>
    <row r="2" spans="2:23">
      <c r="B2" s="411" t="s">
        <v>577</v>
      </c>
      <c r="C2" s="411"/>
      <c r="D2" s="411"/>
      <c r="E2" s="411"/>
      <c r="F2" s="411"/>
      <c r="G2" s="411"/>
      <c r="H2" s="411"/>
      <c r="I2" s="411"/>
      <c r="J2" s="411"/>
      <c r="K2" s="411"/>
      <c r="L2" s="411"/>
      <c r="M2" s="411"/>
      <c r="N2" s="411"/>
      <c r="O2" s="411"/>
      <c r="P2" s="411"/>
      <c r="Q2" s="411"/>
      <c r="R2" s="411"/>
      <c r="S2" s="411"/>
      <c r="T2" s="411"/>
      <c r="U2" s="411"/>
      <c r="V2" s="411"/>
      <c r="W2" s="411"/>
    </row>
    <row r="3" spans="2:23" ht="13.5" thickBot="1">
      <c r="K3" s="111"/>
    </row>
    <row r="4" spans="2:23">
      <c r="B4" s="412" t="s">
        <v>578</v>
      </c>
      <c r="C4" s="413"/>
      <c r="D4" s="112">
        <v>0</v>
      </c>
      <c r="E4" s="112">
        <v>1</v>
      </c>
      <c r="F4" s="112">
        <v>2</v>
      </c>
      <c r="G4" s="112">
        <v>3</v>
      </c>
      <c r="H4" s="112">
        <v>4</v>
      </c>
      <c r="I4" s="112">
        <v>5</v>
      </c>
      <c r="J4" s="112">
        <v>6</v>
      </c>
      <c r="K4" s="112">
        <v>7</v>
      </c>
      <c r="L4" s="112">
        <v>8</v>
      </c>
      <c r="M4" s="112">
        <v>9</v>
      </c>
      <c r="N4" s="112">
        <v>10</v>
      </c>
      <c r="O4" s="112">
        <v>11</v>
      </c>
      <c r="P4" s="112">
        <v>12</v>
      </c>
      <c r="Q4" s="112">
        <v>13</v>
      </c>
      <c r="R4" s="112">
        <v>14</v>
      </c>
      <c r="S4" s="112">
        <v>15</v>
      </c>
      <c r="T4" s="112">
        <v>16</v>
      </c>
      <c r="U4" s="113">
        <v>17</v>
      </c>
      <c r="V4" s="112">
        <v>18</v>
      </c>
      <c r="W4" s="114">
        <v>19</v>
      </c>
    </row>
    <row r="5" spans="2:23">
      <c r="B5" s="414" t="s">
        <v>579</v>
      </c>
      <c r="C5" s="415"/>
      <c r="D5" s="305" t="s">
        <v>580</v>
      </c>
      <c r="E5" s="305" t="s">
        <v>581</v>
      </c>
      <c r="F5" s="305" t="s">
        <v>581</v>
      </c>
      <c r="G5" s="305" t="s">
        <v>581</v>
      </c>
      <c r="H5" s="305" t="s">
        <v>581</v>
      </c>
      <c r="I5" s="305" t="s">
        <v>581</v>
      </c>
      <c r="J5" s="305" t="s">
        <v>581</v>
      </c>
      <c r="K5" s="305" t="s">
        <v>538</v>
      </c>
      <c r="L5" s="305" t="s">
        <v>581</v>
      </c>
      <c r="M5" s="305" t="s">
        <v>581</v>
      </c>
      <c r="N5" s="305" t="s">
        <v>581</v>
      </c>
      <c r="O5" s="305" t="s">
        <v>581</v>
      </c>
      <c r="P5" s="305" t="s">
        <v>581</v>
      </c>
      <c r="Q5" s="305" t="s">
        <v>581</v>
      </c>
      <c r="R5" s="305" t="s">
        <v>581</v>
      </c>
      <c r="S5" s="305" t="s">
        <v>581</v>
      </c>
      <c r="T5" s="305" t="s">
        <v>581</v>
      </c>
      <c r="U5" s="306" t="s">
        <v>581</v>
      </c>
      <c r="V5" s="305" t="s">
        <v>581</v>
      </c>
      <c r="W5" s="315" t="s">
        <v>580</v>
      </c>
    </row>
    <row r="6" spans="2:23" ht="13.5" thickBot="1">
      <c r="B6" s="414" t="s">
        <v>582</v>
      </c>
      <c r="C6" s="415"/>
      <c r="D6" s="305">
        <v>2</v>
      </c>
      <c r="E6" s="305">
        <v>5</v>
      </c>
      <c r="F6" s="305">
        <v>6</v>
      </c>
      <c r="G6" s="305">
        <v>7</v>
      </c>
      <c r="H6" s="305">
        <v>8</v>
      </c>
      <c r="I6" s="305">
        <v>9</v>
      </c>
      <c r="J6" s="305">
        <v>10</v>
      </c>
      <c r="K6" s="305">
        <v>7</v>
      </c>
      <c r="L6" s="305">
        <v>5</v>
      </c>
      <c r="M6" s="305">
        <v>6</v>
      </c>
      <c r="N6" s="305">
        <v>7</v>
      </c>
      <c r="O6" s="305">
        <v>8</v>
      </c>
      <c r="P6" s="305">
        <v>9</v>
      </c>
      <c r="Q6" s="305">
        <v>10</v>
      </c>
      <c r="R6" s="305">
        <v>11</v>
      </c>
      <c r="S6" s="305">
        <v>12</v>
      </c>
      <c r="T6" s="305">
        <v>14</v>
      </c>
      <c r="U6" s="306">
        <v>16</v>
      </c>
      <c r="V6" s="305">
        <v>20</v>
      </c>
      <c r="W6" s="307" t="s">
        <v>780</v>
      </c>
    </row>
    <row r="7" spans="2:23">
      <c r="B7" s="292" t="s">
        <v>583</v>
      </c>
      <c r="C7" s="293" t="s">
        <v>526</v>
      </c>
      <c r="D7" s="308" t="s">
        <v>584</v>
      </c>
      <c r="E7" s="308" t="s">
        <v>584</v>
      </c>
      <c r="F7" s="308" t="s">
        <v>584</v>
      </c>
      <c r="G7" s="308" t="s">
        <v>584</v>
      </c>
      <c r="H7" s="308" t="s">
        <v>584</v>
      </c>
      <c r="I7" s="308" t="s">
        <v>584</v>
      </c>
      <c r="J7" s="308" t="s">
        <v>584</v>
      </c>
      <c r="K7" s="308" t="s">
        <v>584</v>
      </c>
      <c r="L7" s="308" t="s">
        <v>584</v>
      </c>
      <c r="M7" s="308" t="s">
        <v>584</v>
      </c>
      <c r="N7" s="308" t="s">
        <v>584</v>
      </c>
      <c r="O7" s="308" t="s">
        <v>584</v>
      </c>
      <c r="P7" s="308" t="s">
        <v>584</v>
      </c>
      <c r="Q7" s="308" t="s">
        <v>584</v>
      </c>
      <c r="R7" s="308" t="s">
        <v>584</v>
      </c>
      <c r="S7" s="308" t="s">
        <v>584</v>
      </c>
      <c r="T7" s="308" t="s">
        <v>584</v>
      </c>
      <c r="U7" s="308" t="s">
        <v>584</v>
      </c>
      <c r="V7" s="308" t="s">
        <v>584</v>
      </c>
      <c r="W7" s="309" t="s">
        <v>584</v>
      </c>
    </row>
    <row r="8" spans="2:23">
      <c r="B8" s="217">
        <v>0</v>
      </c>
      <c r="C8" s="218">
        <v>2026</v>
      </c>
      <c r="D8" s="310">
        <v>100</v>
      </c>
      <c r="E8" s="310">
        <v>100</v>
      </c>
      <c r="F8" s="310">
        <v>100</v>
      </c>
      <c r="G8" s="310">
        <v>100</v>
      </c>
      <c r="H8" s="310">
        <v>100</v>
      </c>
      <c r="I8" s="310">
        <v>100</v>
      </c>
      <c r="J8" s="310">
        <v>100</v>
      </c>
      <c r="K8" s="310">
        <v>100</v>
      </c>
      <c r="L8" s="310">
        <v>100</v>
      </c>
      <c r="M8" s="310">
        <v>100</v>
      </c>
      <c r="N8" s="310">
        <v>100</v>
      </c>
      <c r="O8" s="310">
        <v>100</v>
      </c>
      <c r="P8" s="310">
        <v>100</v>
      </c>
      <c r="Q8" s="310">
        <v>100</v>
      </c>
      <c r="R8" s="310">
        <v>100</v>
      </c>
      <c r="S8" s="310">
        <v>100</v>
      </c>
      <c r="T8" s="310">
        <v>100</v>
      </c>
      <c r="U8" s="310">
        <v>100</v>
      </c>
      <c r="V8" s="310">
        <v>100</v>
      </c>
      <c r="W8" s="311">
        <v>100</v>
      </c>
    </row>
    <row r="9" spans="2:23">
      <c r="B9" s="216">
        <v>1</v>
      </c>
      <c r="C9" s="215">
        <f>C8-1</f>
        <v>2025</v>
      </c>
      <c r="D9" s="291">
        <v>77</v>
      </c>
      <c r="E9" s="291">
        <v>94</v>
      </c>
      <c r="F9" s="291">
        <v>95</v>
      </c>
      <c r="G9" s="291">
        <v>96</v>
      </c>
      <c r="H9" s="291">
        <v>97</v>
      </c>
      <c r="I9" s="291">
        <v>98</v>
      </c>
      <c r="J9" s="291">
        <v>98</v>
      </c>
      <c r="K9" s="291">
        <v>94</v>
      </c>
      <c r="L9" s="291">
        <v>94</v>
      </c>
      <c r="M9" s="291">
        <v>95</v>
      </c>
      <c r="N9" s="291">
        <v>96</v>
      </c>
      <c r="O9" s="291">
        <v>97</v>
      </c>
      <c r="P9" s="291">
        <v>98</v>
      </c>
      <c r="Q9" s="291">
        <v>98</v>
      </c>
      <c r="R9" s="291">
        <v>98</v>
      </c>
      <c r="S9" s="291">
        <v>100</v>
      </c>
      <c r="T9" s="291">
        <v>100</v>
      </c>
      <c r="U9" s="291">
        <v>100</v>
      </c>
      <c r="V9" s="291">
        <v>100</v>
      </c>
      <c r="W9" s="316">
        <v>90</v>
      </c>
    </row>
    <row r="10" spans="2:23">
      <c r="B10" s="217">
        <v>2</v>
      </c>
      <c r="C10" s="218">
        <f t="shared" ref="C10:C36" si="0">C9-1</f>
        <v>2024</v>
      </c>
      <c r="D10" s="310">
        <v>30</v>
      </c>
      <c r="E10" s="310">
        <v>79</v>
      </c>
      <c r="F10" s="310">
        <v>83</v>
      </c>
      <c r="G10" s="310">
        <v>86</v>
      </c>
      <c r="H10" s="310">
        <v>88</v>
      </c>
      <c r="I10" s="310">
        <v>90</v>
      </c>
      <c r="J10" s="310">
        <v>91</v>
      </c>
      <c r="K10" s="310">
        <v>85</v>
      </c>
      <c r="L10" s="310">
        <v>79</v>
      </c>
      <c r="M10" s="310">
        <v>83</v>
      </c>
      <c r="N10" s="310">
        <v>86</v>
      </c>
      <c r="O10" s="310">
        <v>88</v>
      </c>
      <c r="P10" s="310">
        <v>90</v>
      </c>
      <c r="Q10" s="310">
        <v>91</v>
      </c>
      <c r="R10" s="310">
        <v>96</v>
      </c>
      <c r="S10" s="310">
        <v>100</v>
      </c>
      <c r="T10" s="310">
        <v>100</v>
      </c>
      <c r="U10" s="310">
        <v>100</v>
      </c>
      <c r="V10" s="310">
        <v>100</v>
      </c>
      <c r="W10" s="311">
        <v>64</v>
      </c>
    </row>
    <row r="11" spans="2:23">
      <c r="B11" s="216">
        <v>3</v>
      </c>
      <c r="C11" s="215">
        <f t="shared" si="0"/>
        <v>2023</v>
      </c>
      <c r="D11" s="317">
        <v>10</v>
      </c>
      <c r="E11" s="291">
        <v>63</v>
      </c>
      <c r="F11" s="291">
        <v>71</v>
      </c>
      <c r="G11" s="291">
        <v>75</v>
      </c>
      <c r="H11" s="291">
        <v>79</v>
      </c>
      <c r="I11" s="393">
        <v>85</v>
      </c>
      <c r="J11" s="291">
        <v>90</v>
      </c>
      <c r="K11" s="291">
        <v>75</v>
      </c>
      <c r="L11" s="291">
        <v>63</v>
      </c>
      <c r="M11" s="291">
        <v>71</v>
      </c>
      <c r="N11" s="291">
        <v>75</v>
      </c>
      <c r="O11" s="291">
        <v>79</v>
      </c>
      <c r="P11" s="291">
        <v>82</v>
      </c>
      <c r="Q11" s="291">
        <v>90</v>
      </c>
      <c r="R11" s="291">
        <v>94</v>
      </c>
      <c r="S11" s="291">
        <v>100</v>
      </c>
      <c r="T11" s="291">
        <v>100</v>
      </c>
      <c r="U11" s="291">
        <v>100</v>
      </c>
      <c r="V11" s="291">
        <v>100</v>
      </c>
      <c r="W11" s="316">
        <v>43</v>
      </c>
    </row>
    <row r="12" spans="2:23">
      <c r="B12" s="217">
        <v>4</v>
      </c>
      <c r="C12" s="218">
        <f t="shared" si="0"/>
        <v>2022</v>
      </c>
      <c r="D12" s="310">
        <v>10</v>
      </c>
      <c r="E12" s="310">
        <v>55</v>
      </c>
      <c r="F12" s="310">
        <v>66</v>
      </c>
      <c r="G12" s="310">
        <v>74</v>
      </c>
      <c r="H12" s="310">
        <v>77</v>
      </c>
      <c r="I12" s="310">
        <v>82</v>
      </c>
      <c r="J12" s="310">
        <v>89</v>
      </c>
      <c r="K12" s="310">
        <v>65</v>
      </c>
      <c r="L12" s="310">
        <v>55</v>
      </c>
      <c r="M12" s="310">
        <v>66</v>
      </c>
      <c r="N12" s="310">
        <v>74</v>
      </c>
      <c r="O12" s="310">
        <v>77</v>
      </c>
      <c r="P12" s="310">
        <v>82</v>
      </c>
      <c r="Q12" s="310">
        <v>89</v>
      </c>
      <c r="R12" s="310">
        <v>93</v>
      </c>
      <c r="S12" s="310">
        <v>96</v>
      </c>
      <c r="T12" s="310">
        <v>100</v>
      </c>
      <c r="U12" s="310">
        <v>100</v>
      </c>
      <c r="V12" s="310">
        <v>100</v>
      </c>
      <c r="W12" s="311">
        <v>25</v>
      </c>
    </row>
    <row r="13" spans="2:23">
      <c r="B13" s="216">
        <v>5</v>
      </c>
      <c r="C13" s="215">
        <f t="shared" si="0"/>
        <v>2021</v>
      </c>
      <c r="D13" s="291">
        <v>10</v>
      </c>
      <c r="E13" s="291">
        <v>38</v>
      </c>
      <c r="F13" s="291">
        <v>54</v>
      </c>
      <c r="G13" s="291">
        <v>66</v>
      </c>
      <c r="H13" s="291">
        <v>74</v>
      </c>
      <c r="I13" s="291">
        <v>81</v>
      </c>
      <c r="J13" s="291">
        <v>86</v>
      </c>
      <c r="K13" s="291">
        <v>53</v>
      </c>
      <c r="L13" s="291">
        <v>38</v>
      </c>
      <c r="M13" s="291">
        <v>54</v>
      </c>
      <c r="N13" s="291">
        <v>66</v>
      </c>
      <c r="O13" s="291">
        <v>74</v>
      </c>
      <c r="P13" s="291">
        <v>81</v>
      </c>
      <c r="Q13" s="291">
        <v>86</v>
      </c>
      <c r="R13" s="291">
        <v>90</v>
      </c>
      <c r="S13" s="291">
        <v>95</v>
      </c>
      <c r="T13" s="291">
        <v>100</v>
      </c>
      <c r="U13" s="291">
        <v>100</v>
      </c>
      <c r="V13" s="291">
        <v>100</v>
      </c>
      <c r="W13" s="316">
        <v>12</v>
      </c>
    </row>
    <row r="14" spans="2:23">
      <c r="B14" s="217">
        <v>6</v>
      </c>
      <c r="C14" s="218">
        <f t="shared" si="0"/>
        <v>2020</v>
      </c>
      <c r="D14" s="310">
        <v>10</v>
      </c>
      <c r="E14" s="313">
        <v>27</v>
      </c>
      <c r="F14" s="310">
        <v>37</v>
      </c>
      <c r="G14" s="310">
        <v>50</v>
      </c>
      <c r="H14" s="310">
        <v>61</v>
      </c>
      <c r="I14" s="310">
        <v>69</v>
      </c>
      <c r="J14" s="310">
        <v>76</v>
      </c>
      <c r="K14" s="310">
        <v>41</v>
      </c>
      <c r="L14" s="313">
        <v>27</v>
      </c>
      <c r="M14" s="310">
        <v>37</v>
      </c>
      <c r="N14" s="310">
        <v>50</v>
      </c>
      <c r="O14" s="310">
        <v>61</v>
      </c>
      <c r="P14" s="310">
        <v>69</v>
      </c>
      <c r="Q14" s="310">
        <v>76</v>
      </c>
      <c r="R14" s="310">
        <v>81</v>
      </c>
      <c r="S14" s="310">
        <v>85</v>
      </c>
      <c r="T14" s="310">
        <v>94</v>
      </c>
      <c r="U14" s="310">
        <v>99</v>
      </c>
      <c r="V14" s="310">
        <v>100</v>
      </c>
      <c r="W14" s="312">
        <v>10</v>
      </c>
    </row>
    <row r="15" spans="2:23">
      <c r="B15" s="216">
        <v>7</v>
      </c>
      <c r="C15" s="215">
        <f t="shared" si="0"/>
        <v>2019</v>
      </c>
      <c r="D15" s="291">
        <v>10</v>
      </c>
      <c r="E15" s="291">
        <v>28</v>
      </c>
      <c r="F15" s="318">
        <v>28</v>
      </c>
      <c r="G15" s="291">
        <v>37</v>
      </c>
      <c r="H15" s="291">
        <v>49</v>
      </c>
      <c r="I15" s="291">
        <v>59</v>
      </c>
      <c r="J15" s="291">
        <v>67</v>
      </c>
      <c r="K15" s="291">
        <v>29</v>
      </c>
      <c r="L15" s="291">
        <v>28</v>
      </c>
      <c r="M15" s="318">
        <v>28</v>
      </c>
      <c r="N15" s="291">
        <v>37</v>
      </c>
      <c r="O15" s="291">
        <v>49</v>
      </c>
      <c r="P15" s="291">
        <v>59</v>
      </c>
      <c r="Q15" s="291">
        <v>67</v>
      </c>
      <c r="R15" s="291">
        <v>75</v>
      </c>
      <c r="S15" s="291">
        <v>80</v>
      </c>
      <c r="T15" s="291">
        <v>89</v>
      </c>
      <c r="U15" s="291">
        <v>96</v>
      </c>
      <c r="V15" s="291">
        <v>100</v>
      </c>
      <c r="W15" s="316">
        <v>10</v>
      </c>
    </row>
    <row r="16" spans="2:23">
      <c r="B16" s="217">
        <v>8</v>
      </c>
      <c r="C16" s="218">
        <f t="shared" si="0"/>
        <v>2018</v>
      </c>
      <c r="D16" s="310">
        <v>10</v>
      </c>
      <c r="E16" s="310">
        <v>29</v>
      </c>
      <c r="F16" s="310">
        <v>29</v>
      </c>
      <c r="G16" s="313">
        <v>29</v>
      </c>
      <c r="H16" s="310">
        <v>36</v>
      </c>
      <c r="I16" s="310">
        <v>48</v>
      </c>
      <c r="J16" s="310">
        <v>58</v>
      </c>
      <c r="K16" s="313">
        <v>22</v>
      </c>
      <c r="L16" s="310">
        <v>29</v>
      </c>
      <c r="M16" s="310">
        <v>29</v>
      </c>
      <c r="N16" s="313">
        <v>29</v>
      </c>
      <c r="O16" s="310">
        <v>36</v>
      </c>
      <c r="P16" s="310">
        <v>48</v>
      </c>
      <c r="Q16" s="310">
        <v>58</v>
      </c>
      <c r="R16" s="310">
        <v>65</v>
      </c>
      <c r="S16" s="310">
        <v>73</v>
      </c>
      <c r="T16" s="310">
        <v>83</v>
      </c>
      <c r="U16" s="310">
        <v>92</v>
      </c>
      <c r="V16" s="310">
        <v>100</v>
      </c>
      <c r="W16" s="311">
        <v>10</v>
      </c>
    </row>
    <row r="17" spans="2:23">
      <c r="B17" s="216">
        <v>9</v>
      </c>
      <c r="C17" s="215">
        <f t="shared" si="0"/>
        <v>2017</v>
      </c>
      <c r="D17" s="291">
        <v>10</v>
      </c>
      <c r="E17" s="291">
        <v>30</v>
      </c>
      <c r="F17" s="291">
        <v>30</v>
      </c>
      <c r="G17" s="291">
        <v>30</v>
      </c>
      <c r="H17" s="318">
        <v>30</v>
      </c>
      <c r="I17" s="291">
        <v>36</v>
      </c>
      <c r="J17" s="291">
        <v>47</v>
      </c>
      <c r="K17" s="291">
        <v>22</v>
      </c>
      <c r="L17" s="291">
        <v>30</v>
      </c>
      <c r="M17" s="291">
        <v>30</v>
      </c>
      <c r="N17" s="291">
        <v>30</v>
      </c>
      <c r="O17" s="318">
        <v>29</v>
      </c>
      <c r="P17" s="291">
        <v>36</v>
      </c>
      <c r="Q17" s="291">
        <v>47</v>
      </c>
      <c r="R17" s="291">
        <v>56</v>
      </c>
      <c r="S17" s="291">
        <v>64</v>
      </c>
      <c r="T17" s="291">
        <v>76</v>
      </c>
      <c r="U17" s="291">
        <v>86</v>
      </c>
      <c r="V17" s="291">
        <v>98</v>
      </c>
      <c r="W17" s="316">
        <v>10</v>
      </c>
    </row>
    <row r="18" spans="2:23">
      <c r="B18" s="217">
        <v>10</v>
      </c>
      <c r="C18" s="218">
        <f t="shared" si="0"/>
        <v>2016</v>
      </c>
      <c r="D18" s="310">
        <v>10</v>
      </c>
      <c r="E18" s="310">
        <v>30</v>
      </c>
      <c r="F18" s="310">
        <v>30</v>
      </c>
      <c r="G18" s="310">
        <v>30</v>
      </c>
      <c r="H18" s="310">
        <v>30</v>
      </c>
      <c r="I18" s="313">
        <v>29</v>
      </c>
      <c r="J18" s="310">
        <v>35</v>
      </c>
      <c r="K18" s="310">
        <v>22</v>
      </c>
      <c r="L18" s="310">
        <v>30</v>
      </c>
      <c r="M18" s="310">
        <v>30</v>
      </c>
      <c r="N18" s="310">
        <v>30</v>
      </c>
      <c r="O18" s="310">
        <v>30</v>
      </c>
      <c r="P18" s="313">
        <v>29</v>
      </c>
      <c r="Q18" s="310">
        <v>35</v>
      </c>
      <c r="R18" s="310">
        <v>46</v>
      </c>
      <c r="S18" s="310">
        <v>54</v>
      </c>
      <c r="T18" s="310">
        <v>68</v>
      </c>
      <c r="U18" s="310">
        <v>78</v>
      </c>
      <c r="V18" s="310">
        <v>91</v>
      </c>
      <c r="W18" s="311">
        <v>10</v>
      </c>
    </row>
    <row r="19" spans="2:23">
      <c r="B19" s="216">
        <v>11</v>
      </c>
      <c r="C19" s="215">
        <f t="shared" si="0"/>
        <v>2015</v>
      </c>
      <c r="D19" s="291">
        <v>10</v>
      </c>
      <c r="E19" s="291">
        <v>30</v>
      </c>
      <c r="F19" s="291">
        <v>30</v>
      </c>
      <c r="G19" s="291">
        <v>30</v>
      </c>
      <c r="H19" s="291">
        <v>30</v>
      </c>
      <c r="I19" s="291">
        <v>30</v>
      </c>
      <c r="J19" s="318">
        <v>30</v>
      </c>
      <c r="K19" s="291">
        <v>22</v>
      </c>
      <c r="L19" s="291">
        <v>30</v>
      </c>
      <c r="M19" s="291">
        <v>30</v>
      </c>
      <c r="N19" s="291">
        <v>30</v>
      </c>
      <c r="O19" s="291">
        <v>30</v>
      </c>
      <c r="P19" s="291">
        <v>30</v>
      </c>
      <c r="Q19" s="318">
        <v>30</v>
      </c>
      <c r="R19" s="291">
        <v>36</v>
      </c>
      <c r="S19" s="291">
        <v>45</v>
      </c>
      <c r="T19" s="291">
        <v>59</v>
      </c>
      <c r="U19" s="291">
        <v>71</v>
      </c>
      <c r="V19" s="291">
        <v>86</v>
      </c>
      <c r="W19" s="316">
        <v>10</v>
      </c>
    </row>
    <row r="20" spans="2:23">
      <c r="B20" s="217">
        <v>12</v>
      </c>
      <c r="C20" s="218">
        <f t="shared" si="0"/>
        <v>2014</v>
      </c>
      <c r="D20" s="310">
        <v>10</v>
      </c>
      <c r="E20" s="310">
        <v>30</v>
      </c>
      <c r="F20" s="310">
        <v>30</v>
      </c>
      <c r="G20" s="310">
        <v>30</v>
      </c>
      <c r="H20" s="310">
        <v>30</v>
      </c>
      <c r="I20" s="310">
        <v>30</v>
      </c>
      <c r="J20" s="310">
        <v>30</v>
      </c>
      <c r="K20" s="310">
        <v>22</v>
      </c>
      <c r="L20" s="310">
        <v>30</v>
      </c>
      <c r="M20" s="310">
        <v>30</v>
      </c>
      <c r="N20" s="310">
        <v>30</v>
      </c>
      <c r="O20" s="310">
        <v>30</v>
      </c>
      <c r="P20" s="310">
        <v>30</v>
      </c>
      <c r="Q20" s="310">
        <v>30</v>
      </c>
      <c r="R20" s="313">
        <v>30</v>
      </c>
      <c r="S20" s="310">
        <v>35</v>
      </c>
      <c r="T20" s="310">
        <v>51</v>
      </c>
      <c r="U20" s="310">
        <v>65</v>
      </c>
      <c r="V20" s="310">
        <v>81</v>
      </c>
      <c r="W20" s="311">
        <v>10</v>
      </c>
    </row>
    <row r="21" spans="2:23">
      <c r="B21" s="216">
        <v>13</v>
      </c>
      <c r="C21" s="215">
        <f t="shared" si="0"/>
        <v>2013</v>
      </c>
      <c r="D21" s="291">
        <v>10</v>
      </c>
      <c r="E21" s="291">
        <v>30</v>
      </c>
      <c r="F21" s="291">
        <v>30</v>
      </c>
      <c r="G21" s="291">
        <v>30</v>
      </c>
      <c r="H21" s="291">
        <v>30</v>
      </c>
      <c r="I21" s="291">
        <v>30</v>
      </c>
      <c r="J21" s="291">
        <v>30</v>
      </c>
      <c r="K21" s="291">
        <v>22</v>
      </c>
      <c r="L21" s="291">
        <v>30</v>
      </c>
      <c r="M21" s="291">
        <v>30</v>
      </c>
      <c r="N21" s="291">
        <v>30</v>
      </c>
      <c r="O21" s="291">
        <v>30</v>
      </c>
      <c r="P21" s="291">
        <v>30</v>
      </c>
      <c r="Q21" s="291">
        <v>30</v>
      </c>
      <c r="R21" s="291">
        <v>30</v>
      </c>
      <c r="S21" s="318">
        <v>30</v>
      </c>
      <c r="T21" s="291">
        <v>44</v>
      </c>
      <c r="U21" s="291">
        <v>58</v>
      </c>
      <c r="V21" s="291">
        <v>76</v>
      </c>
      <c r="W21" s="316">
        <v>10</v>
      </c>
    </row>
    <row r="22" spans="2:23">
      <c r="B22" s="217">
        <v>14</v>
      </c>
      <c r="C22" s="218">
        <f t="shared" si="0"/>
        <v>2012</v>
      </c>
      <c r="D22" s="310">
        <v>10</v>
      </c>
      <c r="E22" s="310">
        <v>31</v>
      </c>
      <c r="F22" s="310">
        <v>31</v>
      </c>
      <c r="G22" s="310">
        <v>31</v>
      </c>
      <c r="H22" s="310">
        <v>31</v>
      </c>
      <c r="I22" s="310">
        <v>31</v>
      </c>
      <c r="J22" s="310">
        <v>31</v>
      </c>
      <c r="K22" s="310">
        <v>22</v>
      </c>
      <c r="L22" s="310">
        <v>31</v>
      </c>
      <c r="M22" s="310">
        <v>31</v>
      </c>
      <c r="N22" s="310">
        <v>31</v>
      </c>
      <c r="O22" s="310">
        <v>31</v>
      </c>
      <c r="P22" s="310">
        <v>31</v>
      </c>
      <c r="Q22" s="310">
        <v>31</v>
      </c>
      <c r="R22" s="310">
        <v>31</v>
      </c>
      <c r="S22" s="310">
        <v>31</v>
      </c>
      <c r="T22" s="310">
        <v>36</v>
      </c>
      <c r="U22" s="310">
        <v>51</v>
      </c>
      <c r="V22" s="310">
        <v>72</v>
      </c>
      <c r="W22" s="311">
        <v>10</v>
      </c>
    </row>
    <row r="23" spans="2:23">
      <c r="B23" s="216">
        <v>15</v>
      </c>
      <c r="C23" s="215">
        <f t="shared" si="0"/>
        <v>2011</v>
      </c>
      <c r="D23" s="291">
        <v>10</v>
      </c>
      <c r="E23" s="291">
        <v>32</v>
      </c>
      <c r="F23" s="291">
        <v>32</v>
      </c>
      <c r="G23" s="291">
        <v>32</v>
      </c>
      <c r="H23" s="291">
        <v>32</v>
      </c>
      <c r="I23" s="291">
        <v>32</v>
      </c>
      <c r="J23" s="291">
        <v>32</v>
      </c>
      <c r="K23" s="291">
        <v>22</v>
      </c>
      <c r="L23" s="291">
        <v>32</v>
      </c>
      <c r="M23" s="291">
        <v>32</v>
      </c>
      <c r="N23" s="291">
        <v>32</v>
      </c>
      <c r="O23" s="291">
        <v>32</v>
      </c>
      <c r="P23" s="291">
        <v>32</v>
      </c>
      <c r="Q23" s="291">
        <v>32</v>
      </c>
      <c r="R23" s="291">
        <v>32</v>
      </c>
      <c r="S23" s="291">
        <v>32</v>
      </c>
      <c r="T23" s="318">
        <v>32</v>
      </c>
      <c r="U23" s="291">
        <v>45</v>
      </c>
      <c r="V23" s="291">
        <v>68</v>
      </c>
      <c r="W23" s="316">
        <v>10</v>
      </c>
    </row>
    <row r="24" spans="2:23">
      <c r="B24" s="217">
        <v>16</v>
      </c>
      <c r="C24" s="218">
        <f t="shared" si="0"/>
        <v>2010</v>
      </c>
      <c r="D24" s="310">
        <v>10</v>
      </c>
      <c r="E24" s="310">
        <v>32</v>
      </c>
      <c r="F24" s="310">
        <v>32</v>
      </c>
      <c r="G24" s="310">
        <v>32</v>
      </c>
      <c r="H24" s="310">
        <v>32</v>
      </c>
      <c r="I24" s="310">
        <v>32</v>
      </c>
      <c r="J24" s="310">
        <v>32</v>
      </c>
      <c r="K24" s="310">
        <v>22</v>
      </c>
      <c r="L24" s="310">
        <v>32</v>
      </c>
      <c r="M24" s="310">
        <v>32</v>
      </c>
      <c r="N24" s="310">
        <v>32</v>
      </c>
      <c r="O24" s="310">
        <v>32</v>
      </c>
      <c r="P24" s="310">
        <v>32</v>
      </c>
      <c r="Q24" s="310">
        <v>32</v>
      </c>
      <c r="R24" s="310">
        <v>32</v>
      </c>
      <c r="S24" s="310">
        <v>32</v>
      </c>
      <c r="T24" s="310">
        <v>32</v>
      </c>
      <c r="U24" s="310">
        <v>37</v>
      </c>
      <c r="V24" s="310">
        <v>61</v>
      </c>
      <c r="W24" s="311">
        <v>10</v>
      </c>
    </row>
    <row r="25" spans="2:23">
      <c r="B25" s="216">
        <v>17</v>
      </c>
      <c r="C25" s="215">
        <f t="shared" si="0"/>
        <v>2009</v>
      </c>
      <c r="D25" s="291">
        <v>10</v>
      </c>
      <c r="E25" s="291">
        <v>33</v>
      </c>
      <c r="F25" s="291">
        <v>33</v>
      </c>
      <c r="G25" s="291">
        <v>33</v>
      </c>
      <c r="H25" s="291">
        <v>33</v>
      </c>
      <c r="I25" s="291">
        <v>33</v>
      </c>
      <c r="J25" s="291">
        <v>33</v>
      </c>
      <c r="K25" s="291">
        <v>22</v>
      </c>
      <c r="L25" s="291">
        <v>33</v>
      </c>
      <c r="M25" s="291">
        <v>33</v>
      </c>
      <c r="N25" s="291">
        <v>33</v>
      </c>
      <c r="O25" s="291">
        <v>33</v>
      </c>
      <c r="P25" s="291">
        <v>33</v>
      </c>
      <c r="Q25" s="291">
        <v>33</v>
      </c>
      <c r="R25" s="291">
        <v>33</v>
      </c>
      <c r="S25" s="291">
        <v>33</v>
      </c>
      <c r="T25" s="291">
        <v>33</v>
      </c>
      <c r="U25" s="318">
        <v>33</v>
      </c>
      <c r="V25" s="291">
        <v>56</v>
      </c>
      <c r="W25" s="316">
        <v>10</v>
      </c>
    </row>
    <row r="26" spans="2:23">
      <c r="B26" s="217">
        <v>18</v>
      </c>
      <c r="C26" s="218">
        <f t="shared" si="0"/>
        <v>2008</v>
      </c>
      <c r="D26" s="310">
        <v>10</v>
      </c>
      <c r="E26" s="310">
        <v>34</v>
      </c>
      <c r="F26" s="310">
        <v>34</v>
      </c>
      <c r="G26" s="310">
        <v>34</v>
      </c>
      <c r="H26" s="310">
        <v>34</v>
      </c>
      <c r="I26" s="310">
        <v>34</v>
      </c>
      <c r="J26" s="310">
        <v>34</v>
      </c>
      <c r="K26" s="310">
        <v>22</v>
      </c>
      <c r="L26" s="310">
        <v>34</v>
      </c>
      <c r="M26" s="310">
        <v>34</v>
      </c>
      <c r="N26" s="310">
        <v>34</v>
      </c>
      <c r="O26" s="310">
        <v>34</v>
      </c>
      <c r="P26" s="310">
        <v>34</v>
      </c>
      <c r="Q26" s="310">
        <v>34</v>
      </c>
      <c r="R26" s="310">
        <v>34</v>
      </c>
      <c r="S26" s="310">
        <v>34</v>
      </c>
      <c r="T26" s="310">
        <v>34</v>
      </c>
      <c r="U26" s="310">
        <v>34</v>
      </c>
      <c r="V26" s="310">
        <v>51</v>
      </c>
      <c r="W26" s="311">
        <v>10</v>
      </c>
    </row>
    <row r="27" spans="2:23">
      <c r="B27" s="216">
        <v>19</v>
      </c>
      <c r="C27" s="215">
        <f t="shared" si="0"/>
        <v>2007</v>
      </c>
      <c r="D27" s="291">
        <v>10</v>
      </c>
      <c r="E27" s="291">
        <v>36</v>
      </c>
      <c r="F27" s="291">
        <v>36</v>
      </c>
      <c r="G27" s="291">
        <v>36</v>
      </c>
      <c r="H27" s="291">
        <v>36</v>
      </c>
      <c r="I27" s="291">
        <v>36</v>
      </c>
      <c r="J27" s="291">
        <v>36</v>
      </c>
      <c r="K27" s="291">
        <v>22</v>
      </c>
      <c r="L27" s="291">
        <v>36</v>
      </c>
      <c r="M27" s="291">
        <v>36</v>
      </c>
      <c r="N27" s="291">
        <v>36</v>
      </c>
      <c r="O27" s="291">
        <v>36</v>
      </c>
      <c r="P27" s="291">
        <v>36</v>
      </c>
      <c r="Q27" s="291">
        <v>36</v>
      </c>
      <c r="R27" s="291">
        <v>36</v>
      </c>
      <c r="S27" s="291">
        <v>36</v>
      </c>
      <c r="T27" s="291">
        <v>36</v>
      </c>
      <c r="U27" s="291">
        <v>36</v>
      </c>
      <c r="V27" s="291">
        <v>47</v>
      </c>
      <c r="W27" s="316">
        <v>10</v>
      </c>
    </row>
    <row r="28" spans="2:23">
      <c r="B28" s="217">
        <v>20</v>
      </c>
      <c r="C28" s="218">
        <f t="shared" si="0"/>
        <v>2006</v>
      </c>
      <c r="D28" s="310">
        <v>10</v>
      </c>
      <c r="E28" s="310">
        <v>38</v>
      </c>
      <c r="F28" s="310">
        <v>38</v>
      </c>
      <c r="G28" s="310">
        <v>38</v>
      </c>
      <c r="H28" s="310">
        <v>38</v>
      </c>
      <c r="I28" s="310">
        <v>38</v>
      </c>
      <c r="J28" s="310">
        <v>38</v>
      </c>
      <c r="K28" s="310">
        <v>22</v>
      </c>
      <c r="L28" s="310">
        <v>38</v>
      </c>
      <c r="M28" s="310">
        <v>38</v>
      </c>
      <c r="N28" s="310">
        <v>38</v>
      </c>
      <c r="O28" s="310">
        <v>38</v>
      </c>
      <c r="P28" s="310">
        <v>38</v>
      </c>
      <c r="Q28" s="310">
        <v>38</v>
      </c>
      <c r="R28" s="310">
        <v>38</v>
      </c>
      <c r="S28" s="310">
        <v>38</v>
      </c>
      <c r="T28" s="310">
        <v>38</v>
      </c>
      <c r="U28" s="310">
        <v>38</v>
      </c>
      <c r="V28" s="310">
        <v>43</v>
      </c>
      <c r="W28" s="311">
        <v>10</v>
      </c>
    </row>
    <row r="29" spans="2:23">
      <c r="B29" s="216">
        <v>21</v>
      </c>
      <c r="C29" s="215">
        <f t="shared" si="0"/>
        <v>2005</v>
      </c>
      <c r="D29" s="291">
        <v>10</v>
      </c>
      <c r="E29" s="291">
        <v>41</v>
      </c>
      <c r="F29" s="291">
        <v>41</v>
      </c>
      <c r="G29" s="291">
        <v>41</v>
      </c>
      <c r="H29" s="291">
        <v>41</v>
      </c>
      <c r="I29" s="291">
        <v>41</v>
      </c>
      <c r="J29" s="291">
        <v>41</v>
      </c>
      <c r="K29" s="291">
        <v>22</v>
      </c>
      <c r="L29" s="291">
        <v>41</v>
      </c>
      <c r="M29" s="291">
        <v>41</v>
      </c>
      <c r="N29" s="291">
        <v>41</v>
      </c>
      <c r="O29" s="291">
        <v>41</v>
      </c>
      <c r="P29" s="291">
        <v>41</v>
      </c>
      <c r="Q29" s="291">
        <v>41</v>
      </c>
      <c r="R29" s="291">
        <v>41</v>
      </c>
      <c r="S29" s="291">
        <v>41</v>
      </c>
      <c r="T29" s="291">
        <v>41</v>
      </c>
      <c r="U29" s="291">
        <v>41</v>
      </c>
      <c r="V29" s="318">
        <v>41</v>
      </c>
      <c r="W29" s="316">
        <v>10</v>
      </c>
    </row>
    <row r="30" spans="2:23">
      <c r="B30" s="217">
        <v>22</v>
      </c>
      <c r="C30" s="218">
        <f t="shared" si="0"/>
        <v>2004</v>
      </c>
      <c r="D30" s="310">
        <v>10</v>
      </c>
      <c r="E30" s="310">
        <v>42</v>
      </c>
      <c r="F30" s="310">
        <v>42</v>
      </c>
      <c r="G30" s="310">
        <v>42</v>
      </c>
      <c r="H30" s="310">
        <v>42</v>
      </c>
      <c r="I30" s="310">
        <v>42</v>
      </c>
      <c r="J30" s="310">
        <v>42</v>
      </c>
      <c r="K30" s="310">
        <v>22</v>
      </c>
      <c r="L30" s="310">
        <v>42</v>
      </c>
      <c r="M30" s="310">
        <v>42</v>
      </c>
      <c r="N30" s="310">
        <v>42</v>
      </c>
      <c r="O30" s="310">
        <v>42</v>
      </c>
      <c r="P30" s="310">
        <v>42</v>
      </c>
      <c r="Q30" s="310">
        <v>42</v>
      </c>
      <c r="R30" s="310">
        <v>42</v>
      </c>
      <c r="S30" s="310">
        <v>42</v>
      </c>
      <c r="T30" s="310">
        <v>42</v>
      </c>
      <c r="U30" s="310">
        <v>42</v>
      </c>
      <c r="V30" s="310">
        <v>42</v>
      </c>
      <c r="W30" s="311">
        <v>10</v>
      </c>
    </row>
    <row r="31" spans="2:23">
      <c r="B31" s="216">
        <v>23</v>
      </c>
      <c r="C31" s="215">
        <f t="shared" si="0"/>
        <v>2003</v>
      </c>
      <c r="D31" s="291">
        <v>10</v>
      </c>
      <c r="E31" s="291">
        <v>43</v>
      </c>
      <c r="F31" s="291">
        <v>43</v>
      </c>
      <c r="G31" s="291">
        <v>43</v>
      </c>
      <c r="H31" s="291">
        <v>43</v>
      </c>
      <c r="I31" s="291">
        <v>43</v>
      </c>
      <c r="J31" s="291">
        <v>43</v>
      </c>
      <c r="K31" s="291">
        <v>22</v>
      </c>
      <c r="L31" s="291">
        <v>43</v>
      </c>
      <c r="M31" s="291">
        <v>43</v>
      </c>
      <c r="N31" s="291">
        <v>43</v>
      </c>
      <c r="O31" s="291">
        <v>43</v>
      </c>
      <c r="P31" s="291">
        <v>43</v>
      </c>
      <c r="Q31" s="291">
        <v>43</v>
      </c>
      <c r="R31" s="291">
        <v>43</v>
      </c>
      <c r="S31" s="291">
        <v>43</v>
      </c>
      <c r="T31" s="291">
        <v>43</v>
      </c>
      <c r="U31" s="291">
        <v>43</v>
      </c>
      <c r="V31" s="291">
        <v>43</v>
      </c>
      <c r="W31" s="316">
        <v>10</v>
      </c>
    </row>
    <row r="32" spans="2:23">
      <c r="B32" s="217">
        <v>24</v>
      </c>
      <c r="C32" s="218">
        <f t="shared" si="0"/>
        <v>2002</v>
      </c>
      <c r="D32" s="310">
        <v>10</v>
      </c>
      <c r="E32" s="310">
        <v>43</v>
      </c>
      <c r="F32" s="310">
        <v>43</v>
      </c>
      <c r="G32" s="310">
        <v>43</v>
      </c>
      <c r="H32" s="310">
        <v>43</v>
      </c>
      <c r="I32" s="310">
        <v>43</v>
      </c>
      <c r="J32" s="310">
        <v>43</v>
      </c>
      <c r="K32" s="310">
        <v>22</v>
      </c>
      <c r="L32" s="310">
        <v>43</v>
      </c>
      <c r="M32" s="310">
        <v>43</v>
      </c>
      <c r="N32" s="310">
        <v>43</v>
      </c>
      <c r="O32" s="310">
        <v>43</v>
      </c>
      <c r="P32" s="310">
        <v>43</v>
      </c>
      <c r="Q32" s="310">
        <v>43</v>
      </c>
      <c r="R32" s="310">
        <v>43</v>
      </c>
      <c r="S32" s="310">
        <v>43</v>
      </c>
      <c r="T32" s="310">
        <v>43</v>
      </c>
      <c r="U32" s="310">
        <v>43</v>
      </c>
      <c r="V32" s="310">
        <v>43</v>
      </c>
      <c r="W32" s="311">
        <v>10</v>
      </c>
    </row>
    <row r="33" spans="2:23">
      <c r="B33" s="216">
        <v>25</v>
      </c>
      <c r="C33" s="215">
        <f t="shared" si="0"/>
        <v>2001</v>
      </c>
      <c r="D33" s="291">
        <v>10</v>
      </c>
      <c r="E33" s="291">
        <v>43</v>
      </c>
      <c r="F33" s="291">
        <v>43</v>
      </c>
      <c r="G33" s="291">
        <v>43</v>
      </c>
      <c r="H33" s="291">
        <v>43</v>
      </c>
      <c r="I33" s="291">
        <v>43</v>
      </c>
      <c r="J33" s="291">
        <v>43</v>
      </c>
      <c r="K33" s="291">
        <v>22</v>
      </c>
      <c r="L33" s="291">
        <v>43</v>
      </c>
      <c r="M33" s="291">
        <v>43</v>
      </c>
      <c r="N33" s="291">
        <v>43</v>
      </c>
      <c r="O33" s="291">
        <v>43</v>
      </c>
      <c r="P33" s="291">
        <v>43</v>
      </c>
      <c r="Q33" s="291">
        <v>43</v>
      </c>
      <c r="R33" s="291">
        <v>43</v>
      </c>
      <c r="S33" s="291">
        <v>43</v>
      </c>
      <c r="T33" s="291">
        <v>43</v>
      </c>
      <c r="U33" s="291">
        <v>43</v>
      </c>
      <c r="V33" s="291">
        <v>43</v>
      </c>
      <c r="W33" s="316">
        <v>10</v>
      </c>
    </row>
    <row r="34" spans="2:23">
      <c r="B34" s="217">
        <v>26</v>
      </c>
      <c r="C34" s="218">
        <f t="shared" si="0"/>
        <v>2000</v>
      </c>
      <c r="D34" s="310">
        <v>10</v>
      </c>
      <c r="E34" s="310">
        <v>44</v>
      </c>
      <c r="F34" s="310">
        <v>44</v>
      </c>
      <c r="G34" s="310">
        <v>44</v>
      </c>
      <c r="H34" s="310">
        <v>44</v>
      </c>
      <c r="I34" s="310">
        <v>44</v>
      </c>
      <c r="J34" s="310">
        <v>44</v>
      </c>
      <c r="K34" s="310">
        <v>22</v>
      </c>
      <c r="L34" s="310">
        <v>44</v>
      </c>
      <c r="M34" s="310">
        <v>44</v>
      </c>
      <c r="N34" s="310">
        <v>44</v>
      </c>
      <c r="O34" s="310">
        <v>44</v>
      </c>
      <c r="P34" s="310">
        <v>44</v>
      </c>
      <c r="Q34" s="310">
        <v>44</v>
      </c>
      <c r="R34" s="310">
        <v>44</v>
      </c>
      <c r="S34" s="310">
        <v>44</v>
      </c>
      <c r="T34" s="310">
        <v>44</v>
      </c>
      <c r="U34" s="310">
        <v>44</v>
      </c>
      <c r="V34" s="310">
        <v>44</v>
      </c>
      <c r="W34" s="311">
        <v>10</v>
      </c>
    </row>
    <row r="35" spans="2:23">
      <c r="B35" s="216">
        <v>27</v>
      </c>
      <c r="C35" s="215">
        <f t="shared" si="0"/>
        <v>1999</v>
      </c>
      <c r="D35" s="291">
        <v>10</v>
      </c>
      <c r="E35" s="291">
        <v>44</v>
      </c>
      <c r="F35" s="291">
        <v>44</v>
      </c>
      <c r="G35" s="291">
        <v>44</v>
      </c>
      <c r="H35" s="291">
        <v>44</v>
      </c>
      <c r="I35" s="291">
        <v>44</v>
      </c>
      <c r="J35" s="291">
        <v>44</v>
      </c>
      <c r="K35" s="291">
        <v>22</v>
      </c>
      <c r="L35" s="291">
        <v>44</v>
      </c>
      <c r="M35" s="291">
        <v>44</v>
      </c>
      <c r="N35" s="291">
        <v>44</v>
      </c>
      <c r="O35" s="291">
        <v>44</v>
      </c>
      <c r="P35" s="291">
        <v>44</v>
      </c>
      <c r="Q35" s="291">
        <v>44</v>
      </c>
      <c r="R35" s="291">
        <v>44</v>
      </c>
      <c r="S35" s="291">
        <v>44</v>
      </c>
      <c r="T35" s="291">
        <v>44</v>
      </c>
      <c r="U35" s="291">
        <v>44</v>
      </c>
      <c r="V35" s="291">
        <v>44</v>
      </c>
      <c r="W35" s="316">
        <v>10</v>
      </c>
    </row>
    <row r="36" spans="2:23">
      <c r="B36" s="217">
        <v>28</v>
      </c>
      <c r="C36" s="218">
        <f t="shared" si="0"/>
        <v>1998</v>
      </c>
      <c r="D36" s="310">
        <v>10</v>
      </c>
      <c r="E36" s="310">
        <v>45</v>
      </c>
      <c r="F36" s="310">
        <v>45</v>
      </c>
      <c r="G36" s="310">
        <v>45</v>
      </c>
      <c r="H36" s="310">
        <v>45</v>
      </c>
      <c r="I36" s="310">
        <v>45</v>
      </c>
      <c r="J36" s="310">
        <v>45</v>
      </c>
      <c r="K36" s="310">
        <v>22</v>
      </c>
      <c r="L36" s="310">
        <v>45</v>
      </c>
      <c r="M36" s="310">
        <v>45</v>
      </c>
      <c r="N36" s="310">
        <v>45</v>
      </c>
      <c r="O36" s="310">
        <v>45</v>
      </c>
      <c r="P36" s="310">
        <v>45</v>
      </c>
      <c r="Q36" s="310">
        <v>45</v>
      </c>
      <c r="R36" s="310">
        <v>45</v>
      </c>
      <c r="S36" s="310">
        <v>45</v>
      </c>
      <c r="T36" s="310">
        <v>45</v>
      </c>
      <c r="U36" s="310">
        <v>45</v>
      </c>
      <c r="V36" s="310">
        <v>45</v>
      </c>
      <c r="W36" s="311">
        <v>10</v>
      </c>
    </row>
    <row r="37" spans="2:23">
      <c r="B37" s="216">
        <v>29</v>
      </c>
      <c r="C37" s="215">
        <f>C36-1</f>
        <v>1997</v>
      </c>
      <c r="D37" s="291">
        <v>10</v>
      </c>
      <c r="E37" s="291">
        <v>45</v>
      </c>
      <c r="F37" s="291">
        <v>45</v>
      </c>
      <c r="G37" s="291">
        <v>45</v>
      </c>
      <c r="H37" s="291">
        <v>45</v>
      </c>
      <c r="I37" s="291">
        <v>45</v>
      </c>
      <c r="J37" s="291">
        <v>45</v>
      </c>
      <c r="K37" s="291">
        <v>22</v>
      </c>
      <c r="L37" s="291">
        <v>45</v>
      </c>
      <c r="M37" s="291">
        <v>45</v>
      </c>
      <c r="N37" s="291">
        <v>45</v>
      </c>
      <c r="O37" s="291">
        <v>45</v>
      </c>
      <c r="P37" s="291">
        <v>45</v>
      </c>
      <c r="Q37" s="291">
        <v>45</v>
      </c>
      <c r="R37" s="291">
        <v>45</v>
      </c>
      <c r="S37" s="291">
        <v>45</v>
      </c>
      <c r="T37" s="291">
        <v>45</v>
      </c>
      <c r="U37" s="291">
        <v>45</v>
      </c>
      <c r="V37" s="291">
        <v>45</v>
      </c>
      <c r="W37" s="316">
        <v>10</v>
      </c>
    </row>
    <row r="38" spans="2:23" ht="13.5" thickBot="1">
      <c r="B38" s="244">
        <v>30</v>
      </c>
      <c r="C38" s="245">
        <f>C37-1</f>
        <v>1996</v>
      </c>
      <c r="D38" s="310">
        <v>10</v>
      </c>
      <c r="E38" s="314">
        <v>46</v>
      </c>
      <c r="F38" s="314">
        <v>46</v>
      </c>
      <c r="G38" s="314">
        <v>46</v>
      </c>
      <c r="H38" s="314">
        <v>46</v>
      </c>
      <c r="I38" s="314">
        <v>46</v>
      </c>
      <c r="J38" s="314">
        <v>46</v>
      </c>
      <c r="K38" s="314">
        <v>22</v>
      </c>
      <c r="L38" s="314">
        <v>46</v>
      </c>
      <c r="M38" s="314">
        <v>46</v>
      </c>
      <c r="N38" s="314">
        <v>46</v>
      </c>
      <c r="O38" s="314">
        <v>46</v>
      </c>
      <c r="P38" s="314">
        <v>46</v>
      </c>
      <c r="Q38" s="314">
        <v>46</v>
      </c>
      <c r="R38" s="314">
        <v>46</v>
      </c>
      <c r="S38" s="314">
        <v>46</v>
      </c>
      <c r="T38" s="314">
        <v>46</v>
      </c>
      <c r="U38" s="314">
        <v>46</v>
      </c>
      <c r="V38" s="314">
        <v>46</v>
      </c>
      <c r="W38" s="311">
        <v>10</v>
      </c>
    </row>
    <row r="39" spans="2:23">
      <c r="W39" s="115"/>
    </row>
    <row r="40" spans="2:23">
      <c r="B40" s="102" t="s">
        <v>585</v>
      </c>
      <c r="C40" s="102" t="s">
        <v>586</v>
      </c>
      <c r="W40" s="115"/>
    </row>
    <row r="41" spans="2:23">
      <c r="C41" s="102" t="s">
        <v>587</v>
      </c>
      <c r="W41" s="115"/>
    </row>
    <row r="42" spans="2:23">
      <c r="C42" s="102" t="s">
        <v>588</v>
      </c>
      <c r="W42" s="115"/>
    </row>
    <row r="43" spans="2:23">
      <c r="B43" s="116"/>
      <c r="C43" s="102" t="s">
        <v>589</v>
      </c>
      <c r="W43" s="115"/>
    </row>
    <row r="44" spans="2:23">
      <c r="W44" s="115"/>
    </row>
    <row r="45" spans="2:23">
      <c r="W45" s="115"/>
    </row>
    <row r="46" spans="2:23">
      <c r="W46" s="115"/>
    </row>
    <row r="47" spans="2:23">
      <c r="W47" s="115"/>
    </row>
    <row r="48" spans="2:23">
      <c r="W48" s="115"/>
    </row>
    <row r="49" spans="23:23">
      <c r="W49" s="115"/>
    </row>
    <row r="50" spans="23:23">
      <c r="W50" s="115"/>
    </row>
  </sheetData>
  <mergeCells count="5">
    <mergeCell ref="B1:W1"/>
    <mergeCell ref="B2:W2"/>
    <mergeCell ref="B4:C4"/>
    <mergeCell ref="B5:C5"/>
    <mergeCell ref="B6:C6"/>
  </mergeCells>
  <printOptions horizontalCentered="1" verticalCentered="1"/>
  <pageMargins left="0.25" right="0.25" top="0.05" bottom="0.45" header="0" footer="0"/>
  <pageSetup orientation="landscape" r:id="rId1"/>
  <headerFooter alignWithMargins="0">
    <oddFooter xml:space="preserve">&amp;LIdaho Property Valuation Schedules
&amp;C&amp;"Helv,Bold"15&amp;"Helv,Regular"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B1:W50"/>
  <sheetViews>
    <sheetView view="pageLayout" zoomScaleNormal="100" workbookViewId="0">
      <selection activeCell="A10" sqref="A10"/>
    </sheetView>
  </sheetViews>
  <sheetFormatPr defaultColWidth="9.140625" defaultRowHeight="12.75"/>
  <cols>
    <col min="1" max="1" width="1.85546875" style="102" customWidth="1"/>
    <col min="2" max="3" width="9.140625" style="102"/>
    <col min="4" max="21" width="5.7109375" style="102" customWidth="1"/>
    <col min="22" max="22" width="6.140625" style="102" bestFit="1" customWidth="1"/>
    <col min="23" max="23" width="5.7109375" style="102" customWidth="1"/>
    <col min="24" max="16384" width="9.140625" style="102"/>
  </cols>
  <sheetData>
    <row r="1" spans="2:23">
      <c r="B1" s="411" t="s">
        <v>824</v>
      </c>
      <c r="C1" s="411"/>
      <c r="D1" s="411"/>
      <c r="E1" s="411"/>
      <c r="F1" s="411"/>
      <c r="G1" s="411"/>
      <c r="H1" s="411"/>
      <c r="I1" s="411"/>
      <c r="J1" s="411"/>
      <c r="K1" s="411"/>
      <c r="L1" s="411"/>
      <c r="M1" s="411"/>
      <c r="N1" s="411"/>
      <c r="O1" s="411"/>
      <c r="P1" s="411"/>
      <c r="Q1" s="411"/>
      <c r="R1" s="411"/>
      <c r="S1" s="411"/>
      <c r="T1" s="411"/>
      <c r="U1" s="411"/>
      <c r="V1" s="411"/>
      <c r="W1" s="411"/>
    </row>
    <row r="2" spans="2:23">
      <c r="B2" s="411" t="s">
        <v>577</v>
      </c>
      <c r="C2" s="411"/>
      <c r="D2" s="411"/>
      <c r="E2" s="411"/>
      <c r="F2" s="411"/>
      <c r="G2" s="411"/>
      <c r="H2" s="411"/>
      <c r="I2" s="411"/>
      <c r="J2" s="411"/>
      <c r="K2" s="411"/>
      <c r="L2" s="411"/>
      <c r="M2" s="411"/>
      <c r="N2" s="411"/>
      <c r="O2" s="411"/>
      <c r="P2" s="411"/>
      <c r="Q2" s="411"/>
      <c r="R2" s="411"/>
      <c r="S2" s="411"/>
      <c r="T2" s="411"/>
      <c r="U2" s="411"/>
      <c r="V2" s="411"/>
      <c r="W2" s="411"/>
    </row>
    <row r="3" spans="2:23" ht="13.5" thickBot="1">
      <c r="K3" s="111"/>
    </row>
    <row r="4" spans="2:23">
      <c r="B4" s="416" t="s">
        <v>578</v>
      </c>
      <c r="C4" s="417"/>
      <c r="D4" s="294">
        <v>20</v>
      </c>
      <c r="E4" s="294">
        <v>44</v>
      </c>
      <c r="F4" s="294">
        <v>46</v>
      </c>
      <c r="G4" s="294">
        <v>48</v>
      </c>
      <c r="H4" s="294">
        <v>50</v>
      </c>
      <c r="I4" s="294">
        <v>51</v>
      </c>
      <c r="J4" s="294">
        <v>52</v>
      </c>
      <c r="K4" s="294">
        <v>53</v>
      </c>
      <c r="L4" s="294">
        <v>54</v>
      </c>
      <c r="M4" s="294">
        <v>55</v>
      </c>
      <c r="N4" s="294">
        <v>56</v>
      </c>
      <c r="O4" s="294">
        <v>57</v>
      </c>
      <c r="P4" s="294">
        <v>58</v>
      </c>
      <c r="Q4" s="294">
        <v>59</v>
      </c>
      <c r="R4" s="294">
        <v>60</v>
      </c>
      <c r="S4" s="294">
        <v>61</v>
      </c>
      <c r="T4" s="294">
        <v>62</v>
      </c>
      <c r="U4" s="295">
        <v>63</v>
      </c>
      <c r="V4" s="294">
        <v>81</v>
      </c>
      <c r="W4" s="294">
        <v>93</v>
      </c>
    </row>
    <row r="5" spans="2:23">
      <c r="B5" s="418" t="s">
        <v>579</v>
      </c>
      <c r="C5" s="419"/>
      <c r="D5" s="296" t="s">
        <v>581</v>
      </c>
      <c r="E5" s="296" t="s">
        <v>590</v>
      </c>
      <c r="F5" s="296" t="s">
        <v>591</v>
      </c>
      <c r="G5" s="296" t="s">
        <v>581</v>
      </c>
      <c r="H5" s="296" t="s">
        <v>591</v>
      </c>
      <c r="I5" s="296" t="s">
        <v>581</v>
      </c>
      <c r="J5" s="296" t="s">
        <v>592</v>
      </c>
      <c r="K5" s="296" t="s">
        <v>581</v>
      </c>
      <c r="L5" s="296" t="s">
        <v>581</v>
      </c>
      <c r="M5" s="296" t="s">
        <v>593</v>
      </c>
      <c r="N5" s="296" t="s">
        <v>592</v>
      </c>
      <c r="O5" s="296" t="s">
        <v>591</v>
      </c>
      <c r="P5" s="296" t="s">
        <v>594</v>
      </c>
      <c r="Q5" s="296" t="s">
        <v>592</v>
      </c>
      <c r="R5" s="296" t="s">
        <v>591</v>
      </c>
      <c r="S5" s="296" t="s">
        <v>595</v>
      </c>
      <c r="T5" s="296" t="s">
        <v>593</v>
      </c>
      <c r="U5" s="296" t="s">
        <v>593</v>
      </c>
      <c r="V5" s="296" t="s">
        <v>773</v>
      </c>
      <c r="W5" s="296" t="s">
        <v>596</v>
      </c>
    </row>
    <row r="6" spans="2:23" ht="13.5" thickBot="1">
      <c r="B6" s="420" t="s">
        <v>582</v>
      </c>
      <c r="C6" s="421"/>
      <c r="D6" s="319">
        <v>25</v>
      </c>
      <c r="E6" s="319">
        <v>5</v>
      </c>
      <c r="F6" s="319">
        <v>5</v>
      </c>
      <c r="G6" s="319">
        <v>9</v>
      </c>
      <c r="H6" s="319">
        <v>10</v>
      </c>
      <c r="I6" s="319">
        <v>10</v>
      </c>
      <c r="J6" s="319">
        <v>12</v>
      </c>
      <c r="K6" s="319">
        <v>12</v>
      </c>
      <c r="L6" s="319">
        <v>13</v>
      </c>
      <c r="M6" s="319">
        <v>14</v>
      </c>
      <c r="N6" s="319">
        <v>15</v>
      </c>
      <c r="O6" s="319">
        <v>15</v>
      </c>
      <c r="P6" s="319">
        <v>20</v>
      </c>
      <c r="Q6" s="319">
        <v>19</v>
      </c>
      <c r="R6" s="319">
        <v>20</v>
      </c>
      <c r="S6" s="319">
        <v>0.04</v>
      </c>
      <c r="T6" s="319">
        <v>15</v>
      </c>
      <c r="U6" s="320">
        <v>8</v>
      </c>
      <c r="V6" s="319">
        <v>0.04</v>
      </c>
      <c r="W6" s="319">
        <v>25</v>
      </c>
    </row>
    <row r="7" spans="2:23">
      <c r="B7" s="297" t="s">
        <v>583</v>
      </c>
      <c r="C7" s="298" t="s">
        <v>526</v>
      </c>
      <c r="D7" s="321" t="s">
        <v>584</v>
      </c>
      <c r="E7" s="321" t="s">
        <v>584</v>
      </c>
      <c r="F7" s="321" t="s">
        <v>584</v>
      </c>
      <c r="G7" s="321" t="s">
        <v>584</v>
      </c>
      <c r="H7" s="321" t="s">
        <v>584</v>
      </c>
      <c r="I7" s="321" t="s">
        <v>584</v>
      </c>
      <c r="J7" s="321" t="s">
        <v>584</v>
      </c>
      <c r="K7" s="321" t="s">
        <v>584</v>
      </c>
      <c r="L7" s="321" t="s">
        <v>584</v>
      </c>
      <c r="M7" s="321" t="s">
        <v>584</v>
      </c>
      <c r="N7" s="321" t="s">
        <v>584</v>
      </c>
      <c r="O7" s="321" t="s">
        <v>584</v>
      </c>
      <c r="P7" s="321" t="s">
        <v>584</v>
      </c>
      <c r="Q7" s="321" t="s">
        <v>584</v>
      </c>
      <c r="R7" s="321" t="s">
        <v>584</v>
      </c>
      <c r="S7" s="321" t="s">
        <v>584</v>
      </c>
      <c r="T7" s="321" t="s">
        <v>584</v>
      </c>
      <c r="U7" s="321" t="s">
        <v>584</v>
      </c>
      <c r="V7" s="321" t="s">
        <v>584</v>
      </c>
      <c r="W7" s="321" t="s">
        <v>584</v>
      </c>
    </row>
    <row r="8" spans="2:23">
      <c r="B8" s="299">
        <v>0</v>
      </c>
      <c r="C8" s="300">
        <v>2026</v>
      </c>
      <c r="D8" s="322">
        <v>100</v>
      </c>
      <c r="E8" s="322">
        <v>100</v>
      </c>
      <c r="F8" s="322">
        <v>100</v>
      </c>
      <c r="G8" s="322">
        <v>100</v>
      </c>
      <c r="H8" s="322">
        <v>100</v>
      </c>
      <c r="I8" s="322">
        <v>100</v>
      </c>
      <c r="J8" s="322">
        <v>100</v>
      </c>
      <c r="K8" s="322">
        <v>100</v>
      </c>
      <c r="L8" s="322">
        <v>100</v>
      </c>
      <c r="M8" s="322">
        <v>100</v>
      </c>
      <c r="N8" s="322">
        <v>100</v>
      </c>
      <c r="O8" s="322">
        <v>100</v>
      </c>
      <c r="P8" s="322">
        <v>100</v>
      </c>
      <c r="Q8" s="322">
        <v>100</v>
      </c>
      <c r="R8" s="322">
        <v>100</v>
      </c>
      <c r="S8" s="322">
        <v>100</v>
      </c>
      <c r="T8" s="322">
        <v>100</v>
      </c>
      <c r="U8" s="322">
        <v>100</v>
      </c>
      <c r="V8" s="322">
        <v>100</v>
      </c>
      <c r="W8" s="322">
        <v>100</v>
      </c>
    </row>
    <row r="9" spans="2:23">
      <c r="B9" s="301">
        <v>1</v>
      </c>
      <c r="C9" s="302">
        <f t="shared" ref="C9:C38" si="0">C8-1</f>
        <v>2025</v>
      </c>
      <c r="D9" s="326">
        <v>100</v>
      </c>
      <c r="E9" s="326">
        <v>91</v>
      </c>
      <c r="F9" s="326">
        <v>94</v>
      </c>
      <c r="G9" s="326">
        <v>98</v>
      </c>
      <c r="H9" s="326">
        <v>98</v>
      </c>
      <c r="I9" s="326">
        <v>98</v>
      </c>
      <c r="J9" s="326">
        <v>100</v>
      </c>
      <c r="K9" s="326">
        <v>100</v>
      </c>
      <c r="L9" s="326">
        <v>100</v>
      </c>
      <c r="M9" s="326">
        <v>100</v>
      </c>
      <c r="N9" s="326">
        <v>100</v>
      </c>
      <c r="O9" s="326">
        <v>100</v>
      </c>
      <c r="P9" s="326">
        <v>100</v>
      </c>
      <c r="Q9" s="326">
        <v>100</v>
      </c>
      <c r="R9" s="326">
        <v>100</v>
      </c>
      <c r="S9" s="326">
        <v>100</v>
      </c>
      <c r="T9" s="326">
        <v>100</v>
      </c>
      <c r="U9" s="326">
        <v>97</v>
      </c>
      <c r="V9" s="326">
        <v>100</v>
      </c>
      <c r="W9" s="326">
        <v>100</v>
      </c>
    </row>
    <row r="10" spans="2:23">
      <c r="B10" s="299">
        <v>2</v>
      </c>
      <c r="C10" s="300">
        <f t="shared" si="0"/>
        <v>2024</v>
      </c>
      <c r="D10" s="322">
        <v>100</v>
      </c>
      <c r="E10" s="322">
        <v>70</v>
      </c>
      <c r="F10" s="322">
        <v>79</v>
      </c>
      <c r="G10" s="322">
        <v>94</v>
      </c>
      <c r="H10" s="322">
        <v>96</v>
      </c>
      <c r="I10" s="322">
        <v>95</v>
      </c>
      <c r="J10" s="322">
        <v>100</v>
      </c>
      <c r="K10" s="322">
        <v>100</v>
      </c>
      <c r="L10" s="322">
        <v>100</v>
      </c>
      <c r="M10" s="322">
        <v>100</v>
      </c>
      <c r="N10" s="322">
        <v>100</v>
      </c>
      <c r="O10" s="322">
        <v>100</v>
      </c>
      <c r="P10" s="322">
        <v>100</v>
      </c>
      <c r="Q10" s="322">
        <v>100</v>
      </c>
      <c r="R10" s="322">
        <v>100</v>
      </c>
      <c r="S10" s="322">
        <v>100</v>
      </c>
      <c r="T10" s="322">
        <v>100</v>
      </c>
      <c r="U10" s="322">
        <v>87</v>
      </c>
      <c r="V10" s="322">
        <v>100</v>
      </c>
      <c r="W10" s="322">
        <v>100</v>
      </c>
    </row>
    <row r="11" spans="2:23">
      <c r="B11" s="301">
        <v>3</v>
      </c>
      <c r="C11" s="302">
        <f t="shared" si="0"/>
        <v>2023</v>
      </c>
      <c r="D11" s="326">
        <v>100</v>
      </c>
      <c r="E11" s="326">
        <v>48</v>
      </c>
      <c r="F11" s="326">
        <v>63</v>
      </c>
      <c r="G11" s="326">
        <v>89</v>
      </c>
      <c r="H11" s="326">
        <v>94</v>
      </c>
      <c r="I11" s="326">
        <v>92</v>
      </c>
      <c r="J11" s="326">
        <v>99</v>
      </c>
      <c r="K11" s="326">
        <v>99</v>
      </c>
      <c r="L11" s="326">
        <v>100</v>
      </c>
      <c r="M11" s="326">
        <v>100</v>
      </c>
      <c r="N11" s="326">
        <v>100</v>
      </c>
      <c r="O11" s="326">
        <v>100</v>
      </c>
      <c r="P11" s="326">
        <v>100</v>
      </c>
      <c r="Q11" s="326">
        <v>100</v>
      </c>
      <c r="R11" s="326">
        <v>100</v>
      </c>
      <c r="S11" s="326">
        <v>100</v>
      </c>
      <c r="T11" s="326">
        <v>100</v>
      </c>
      <c r="U11" s="326">
        <v>84</v>
      </c>
      <c r="V11" s="326">
        <v>100</v>
      </c>
      <c r="W11" s="326">
        <v>100</v>
      </c>
    </row>
    <row r="12" spans="2:23">
      <c r="B12" s="299">
        <v>4</v>
      </c>
      <c r="C12" s="300">
        <f t="shared" si="0"/>
        <v>2022</v>
      </c>
      <c r="D12" s="322">
        <v>100</v>
      </c>
      <c r="E12" s="322">
        <v>29</v>
      </c>
      <c r="F12" s="322">
        <v>56</v>
      </c>
      <c r="G12" s="322">
        <v>86</v>
      </c>
      <c r="H12" s="322">
        <v>91</v>
      </c>
      <c r="I12" s="322">
        <v>89</v>
      </c>
      <c r="J12" s="322">
        <v>96</v>
      </c>
      <c r="K12" s="322">
        <v>96</v>
      </c>
      <c r="L12" s="322">
        <v>97</v>
      </c>
      <c r="M12" s="322">
        <v>100</v>
      </c>
      <c r="N12" s="322">
        <v>100</v>
      </c>
      <c r="O12" s="322">
        <v>100</v>
      </c>
      <c r="P12" s="322">
        <v>100</v>
      </c>
      <c r="Q12" s="322">
        <v>100</v>
      </c>
      <c r="R12" s="322">
        <v>100</v>
      </c>
      <c r="S12" s="322">
        <v>100</v>
      </c>
      <c r="T12" s="322">
        <v>100</v>
      </c>
      <c r="U12" s="322">
        <v>80</v>
      </c>
      <c r="V12" s="322">
        <v>100</v>
      </c>
      <c r="W12" s="322">
        <v>100</v>
      </c>
    </row>
    <row r="13" spans="2:23">
      <c r="B13" s="301">
        <v>5</v>
      </c>
      <c r="C13" s="302">
        <f t="shared" si="0"/>
        <v>2021</v>
      </c>
      <c r="D13" s="326">
        <v>100</v>
      </c>
      <c r="E13" s="326">
        <v>13</v>
      </c>
      <c r="F13" s="326">
        <v>39</v>
      </c>
      <c r="G13" s="326">
        <v>81</v>
      </c>
      <c r="H13" s="326">
        <v>88</v>
      </c>
      <c r="I13" s="326">
        <v>86</v>
      </c>
      <c r="J13" s="326">
        <v>94</v>
      </c>
      <c r="K13" s="326">
        <v>95</v>
      </c>
      <c r="L13" s="326">
        <v>97</v>
      </c>
      <c r="M13" s="326">
        <v>100</v>
      </c>
      <c r="N13" s="326">
        <v>100</v>
      </c>
      <c r="O13" s="326">
        <v>100</v>
      </c>
      <c r="P13" s="326">
        <v>100</v>
      </c>
      <c r="Q13" s="326">
        <v>100</v>
      </c>
      <c r="R13" s="326">
        <v>100</v>
      </c>
      <c r="S13" s="326">
        <v>100</v>
      </c>
      <c r="T13" s="326">
        <v>100</v>
      </c>
      <c r="U13" s="326">
        <v>76</v>
      </c>
      <c r="V13" s="326">
        <v>100</v>
      </c>
      <c r="W13" s="326">
        <v>100</v>
      </c>
    </row>
    <row r="14" spans="2:23">
      <c r="B14" s="299">
        <v>6</v>
      </c>
      <c r="C14" s="300">
        <f t="shared" si="0"/>
        <v>2020</v>
      </c>
      <c r="D14" s="323">
        <v>100</v>
      </c>
      <c r="E14" s="324">
        <v>10</v>
      </c>
      <c r="F14" s="324">
        <v>28</v>
      </c>
      <c r="G14" s="323">
        <v>69</v>
      </c>
      <c r="H14" s="323">
        <v>77</v>
      </c>
      <c r="I14" s="323">
        <v>76</v>
      </c>
      <c r="J14" s="323">
        <v>85</v>
      </c>
      <c r="K14" s="323">
        <v>85</v>
      </c>
      <c r="L14" s="323">
        <v>90</v>
      </c>
      <c r="M14" s="323">
        <v>97</v>
      </c>
      <c r="N14" s="323">
        <v>96</v>
      </c>
      <c r="O14" s="323">
        <v>98</v>
      </c>
      <c r="P14" s="323">
        <v>100</v>
      </c>
      <c r="Q14" s="323">
        <v>100</v>
      </c>
      <c r="R14" s="323">
        <v>100</v>
      </c>
      <c r="S14" s="323">
        <v>100</v>
      </c>
      <c r="T14" s="323">
        <v>100</v>
      </c>
      <c r="U14" s="323">
        <v>63</v>
      </c>
      <c r="V14" s="323">
        <v>100</v>
      </c>
      <c r="W14" s="323">
        <v>100</v>
      </c>
    </row>
    <row r="15" spans="2:23">
      <c r="B15" s="301">
        <v>7</v>
      </c>
      <c r="C15" s="302">
        <f t="shared" si="0"/>
        <v>2019</v>
      </c>
      <c r="D15" s="327">
        <v>100</v>
      </c>
      <c r="E15" s="327">
        <v>10</v>
      </c>
      <c r="F15" s="327">
        <v>29</v>
      </c>
      <c r="G15" s="327">
        <v>59</v>
      </c>
      <c r="H15" s="327">
        <v>69</v>
      </c>
      <c r="I15" s="327">
        <v>67</v>
      </c>
      <c r="J15" s="327">
        <v>80</v>
      </c>
      <c r="K15" s="327">
        <v>80</v>
      </c>
      <c r="L15" s="327">
        <v>84</v>
      </c>
      <c r="M15" s="327">
        <v>92</v>
      </c>
      <c r="N15" s="327">
        <v>91</v>
      </c>
      <c r="O15" s="327">
        <v>93</v>
      </c>
      <c r="P15" s="327">
        <v>100</v>
      </c>
      <c r="Q15" s="327">
        <v>100</v>
      </c>
      <c r="R15" s="327">
        <v>100</v>
      </c>
      <c r="S15" s="327">
        <v>100</v>
      </c>
      <c r="T15" s="327">
        <v>95</v>
      </c>
      <c r="U15" s="327">
        <v>51</v>
      </c>
      <c r="V15" s="327">
        <v>100</v>
      </c>
      <c r="W15" s="327">
        <v>100</v>
      </c>
    </row>
    <row r="16" spans="2:23">
      <c r="B16" s="299">
        <v>8</v>
      </c>
      <c r="C16" s="300">
        <f t="shared" si="0"/>
        <v>2018</v>
      </c>
      <c r="D16" s="323">
        <v>100</v>
      </c>
      <c r="E16" s="323">
        <v>10</v>
      </c>
      <c r="F16" s="323">
        <v>30</v>
      </c>
      <c r="G16" s="323">
        <v>48</v>
      </c>
      <c r="H16" s="323">
        <v>59</v>
      </c>
      <c r="I16" s="323">
        <v>58</v>
      </c>
      <c r="J16" s="323">
        <v>73</v>
      </c>
      <c r="K16" s="323">
        <v>73</v>
      </c>
      <c r="L16" s="323">
        <v>79</v>
      </c>
      <c r="M16" s="323">
        <v>87</v>
      </c>
      <c r="N16" s="323">
        <v>87</v>
      </c>
      <c r="O16" s="323">
        <v>89</v>
      </c>
      <c r="P16" s="323">
        <v>100</v>
      </c>
      <c r="Q16" s="323">
        <v>99</v>
      </c>
      <c r="R16" s="323">
        <v>100</v>
      </c>
      <c r="S16" s="323">
        <v>100</v>
      </c>
      <c r="T16" s="323">
        <v>91</v>
      </c>
      <c r="U16" s="323">
        <v>38</v>
      </c>
      <c r="V16" s="323">
        <v>100</v>
      </c>
      <c r="W16" s="323">
        <v>100</v>
      </c>
    </row>
    <row r="17" spans="2:23">
      <c r="B17" s="301">
        <v>9</v>
      </c>
      <c r="C17" s="302">
        <f t="shared" si="0"/>
        <v>2017</v>
      </c>
      <c r="D17" s="327">
        <v>100</v>
      </c>
      <c r="E17" s="327">
        <v>10</v>
      </c>
      <c r="F17" s="327">
        <v>30</v>
      </c>
      <c r="G17" s="327">
        <v>36</v>
      </c>
      <c r="H17" s="327">
        <v>48</v>
      </c>
      <c r="I17" s="327">
        <v>47</v>
      </c>
      <c r="J17" s="327">
        <v>64</v>
      </c>
      <c r="K17" s="327">
        <v>64</v>
      </c>
      <c r="L17" s="327">
        <v>71</v>
      </c>
      <c r="M17" s="327">
        <v>79</v>
      </c>
      <c r="N17" s="327">
        <v>82</v>
      </c>
      <c r="O17" s="327">
        <v>83</v>
      </c>
      <c r="P17" s="327">
        <v>97</v>
      </c>
      <c r="Q17" s="327">
        <v>95</v>
      </c>
      <c r="R17" s="327">
        <v>100</v>
      </c>
      <c r="S17" s="327">
        <v>100</v>
      </c>
      <c r="T17" s="327">
        <v>85</v>
      </c>
      <c r="U17" s="328">
        <v>31</v>
      </c>
      <c r="V17" s="327">
        <v>100</v>
      </c>
      <c r="W17" s="327">
        <v>100</v>
      </c>
    </row>
    <row r="18" spans="2:23">
      <c r="B18" s="299">
        <v>10</v>
      </c>
      <c r="C18" s="300">
        <f t="shared" si="0"/>
        <v>2016</v>
      </c>
      <c r="D18" s="323">
        <v>100</v>
      </c>
      <c r="E18" s="323">
        <v>10</v>
      </c>
      <c r="F18" s="323">
        <v>30</v>
      </c>
      <c r="G18" s="324">
        <v>29</v>
      </c>
      <c r="H18" s="323">
        <v>36</v>
      </c>
      <c r="I18" s="323">
        <v>35</v>
      </c>
      <c r="J18" s="323">
        <v>55</v>
      </c>
      <c r="K18" s="323">
        <v>54</v>
      </c>
      <c r="L18" s="323">
        <v>62</v>
      </c>
      <c r="M18" s="323">
        <v>71</v>
      </c>
      <c r="N18" s="323">
        <v>72</v>
      </c>
      <c r="O18" s="323">
        <v>73</v>
      </c>
      <c r="P18" s="323">
        <v>91</v>
      </c>
      <c r="Q18" s="323">
        <v>88</v>
      </c>
      <c r="R18" s="323">
        <v>92</v>
      </c>
      <c r="S18" s="323">
        <v>100</v>
      </c>
      <c r="T18" s="323">
        <v>76</v>
      </c>
      <c r="U18" s="323">
        <v>31</v>
      </c>
      <c r="V18" s="323">
        <v>100</v>
      </c>
      <c r="W18" s="323">
        <v>100</v>
      </c>
    </row>
    <row r="19" spans="2:23">
      <c r="B19" s="301">
        <v>11</v>
      </c>
      <c r="C19" s="302">
        <f t="shared" si="0"/>
        <v>2015</v>
      </c>
      <c r="D19" s="327">
        <v>98</v>
      </c>
      <c r="E19" s="327">
        <v>10</v>
      </c>
      <c r="F19" s="327">
        <v>30</v>
      </c>
      <c r="G19" s="327">
        <v>30</v>
      </c>
      <c r="H19" s="328">
        <v>30</v>
      </c>
      <c r="I19" s="328">
        <v>30</v>
      </c>
      <c r="J19" s="327">
        <v>45</v>
      </c>
      <c r="K19" s="327">
        <v>45</v>
      </c>
      <c r="L19" s="327">
        <v>52</v>
      </c>
      <c r="M19" s="327">
        <v>63</v>
      </c>
      <c r="N19" s="327">
        <v>66</v>
      </c>
      <c r="O19" s="327">
        <v>66</v>
      </c>
      <c r="P19" s="327">
        <v>86</v>
      </c>
      <c r="Q19" s="327">
        <v>83</v>
      </c>
      <c r="R19" s="327">
        <v>87</v>
      </c>
      <c r="S19" s="327">
        <v>100</v>
      </c>
      <c r="T19" s="327">
        <v>69</v>
      </c>
      <c r="U19" s="327">
        <v>31</v>
      </c>
      <c r="V19" s="327">
        <v>100</v>
      </c>
      <c r="W19" s="327">
        <v>100</v>
      </c>
    </row>
    <row r="20" spans="2:23">
      <c r="B20" s="299">
        <v>12</v>
      </c>
      <c r="C20" s="300">
        <f t="shared" si="0"/>
        <v>2014</v>
      </c>
      <c r="D20" s="323">
        <v>95</v>
      </c>
      <c r="E20" s="323">
        <v>10</v>
      </c>
      <c r="F20" s="323">
        <v>30</v>
      </c>
      <c r="G20" s="323">
        <v>30</v>
      </c>
      <c r="H20" s="323">
        <v>30</v>
      </c>
      <c r="I20" s="323">
        <v>30</v>
      </c>
      <c r="J20" s="323">
        <v>35</v>
      </c>
      <c r="K20" s="323">
        <v>35</v>
      </c>
      <c r="L20" s="323">
        <v>44</v>
      </c>
      <c r="M20" s="323">
        <v>54</v>
      </c>
      <c r="N20" s="323">
        <v>59</v>
      </c>
      <c r="O20" s="323">
        <v>59</v>
      </c>
      <c r="P20" s="323">
        <v>81</v>
      </c>
      <c r="Q20" s="323">
        <v>79</v>
      </c>
      <c r="R20" s="323">
        <v>82</v>
      </c>
      <c r="S20" s="323">
        <v>100</v>
      </c>
      <c r="T20" s="323">
        <v>62</v>
      </c>
      <c r="U20" s="323">
        <v>32</v>
      </c>
      <c r="V20" s="322">
        <v>100</v>
      </c>
      <c r="W20" s="323">
        <v>100</v>
      </c>
    </row>
    <row r="21" spans="2:23">
      <c r="B21" s="301">
        <v>13</v>
      </c>
      <c r="C21" s="302">
        <f t="shared" si="0"/>
        <v>2013</v>
      </c>
      <c r="D21" s="327">
        <v>91</v>
      </c>
      <c r="E21" s="327">
        <v>10</v>
      </c>
      <c r="F21" s="327">
        <v>30</v>
      </c>
      <c r="G21" s="327">
        <v>30</v>
      </c>
      <c r="H21" s="327">
        <v>30</v>
      </c>
      <c r="I21" s="327">
        <v>30</v>
      </c>
      <c r="J21" s="328">
        <v>31</v>
      </c>
      <c r="K21" s="328">
        <v>30</v>
      </c>
      <c r="L21" s="327">
        <v>35</v>
      </c>
      <c r="M21" s="327">
        <v>47</v>
      </c>
      <c r="N21" s="327">
        <v>50</v>
      </c>
      <c r="O21" s="327">
        <v>50</v>
      </c>
      <c r="P21" s="327">
        <v>76</v>
      </c>
      <c r="Q21" s="327">
        <v>72</v>
      </c>
      <c r="R21" s="327">
        <v>76</v>
      </c>
      <c r="S21" s="327">
        <v>97</v>
      </c>
      <c r="T21" s="327">
        <v>54</v>
      </c>
      <c r="U21" s="327">
        <v>32</v>
      </c>
      <c r="V21" s="326">
        <v>98</v>
      </c>
      <c r="W21" s="327">
        <v>97</v>
      </c>
    </row>
    <row r="22" spans="2:23">
      <c r="B22" s="299">
        <v>14</v>
      </c>
      <c r="C22" s="300">
        <f t="shared" si="0"/>
        <v>2012</v>
      </c>
      <c r="D22" s="323">
        <v>89</v>
      </c>
      <c r="E22" s="323">
        <v>10</v>
      </c>
      <c r="F22" s="323">
        <v>31</v>
      </c>
      <c r="G22" s="323">
        <v>31</v>
      </c>
      <c r="H22" s="323">
        <v>31</v>
      </c>
      <c r="I22" s="323">
        <v>31</v>
      </c>
      <c r="J22" s="323">
        <v>31</v>
      </c>
      <c r="K22" s="323">
        <v>31</v>
      </c>
      <c r="L22" s="324">
        <v>31</v>
      </c>
      <c r="M22" s="323">
        <v>38</v>
      </c>
      <c r="N22" s="323">
        <v>44</v>
      </c>
      <c r="O22" s="323">
        <v>44</v>
      </c>
      <c r="P22" s="323">
        <v>72</v>
      </c>
      <c r="Q22" s="323">
        <v>68</v>
      </c>
      <c r="R22" s="323">
        <v>72</v>
      </c>
      <c r="S22" s="323">
        <v>97</v>
      </c>
      <c r="T22" s="323">
        <v>47</v>
      </c>
      <c r="U22" s="323">
        <v>33</v>
      </c>
      <c r="V22" s="322">
        <v>98</v>
      </c>
      <c r="W22" s="323">
        <v>96</v>
      </c>
    </row>
    <row r="23" spans="2:23">
      <c r="B23" s="301">
        <v>15</v>
      </c>
      <c r="C23" s="302">
        <f t="shared" si="0"/>
        <v>2011</v>
      </c>
      <c r="D23" s="327">
        <v>87</v>
      </c>
      <c r="E23" s="327">
        <v>10</v>
      </c>
      <c r="F23" s="327">
        <v>32</v>
      </c>
      <c r="G23" s="327">
        <v>32</v>
      </c>
      <c r="H23" s="327">
        <v>32</v>
      </c>
      <c r="I23" s="327">
        <v>32</v>
      </c>
      <c r="J23" s="327">
        <v>32</v>
      </c>
      <c r="K23" s="327">
        <v>32</v>
      </c>
      <c r="L23" s="327">
        <v>32</v>
      </c>
      <c r="M23" s="329">
        <v>33</v>
      </c>
      <c r="N23" s="327">
        <v>37</v>
      </c>
      <c r="O23" s="327">
        <v>37</v>
      </c>
      <c r="P23" s="327">
        <v>68</v>
      </c>
      <c r="Q23" s="327">
        <v>63</v>
      </c>
      <c r="R23" s="327">
        <v>68</v>
      </c>
      <c r="S23" s="326">
        <v>97</v>
      </c>
      <c r="T23" s="327">
        <v>39</v>
      </c>
      <c r="U23" s="327">
        <v>34</v>
      </c>
      <c r="V23" s="326">
        <v>98</v>
      </c>
      <c r="W23" s="327">
        <v>94</v>
      </c>
    </row>
    <row r="24" spans="2:23">
      <c r="B24" s="299">
        <v>16</v>
      </c>
      <c r="C24" s="300">
        <f t="shared" si="0"/>
        <v>2010</v>
      </c>
      <c r="D24" s="323">
        <v>80</v>
      </c>
      <c r="E24" s="323">
        <v>10</v>
      </c>
      <c r="F24" s="323">
        <v>32</v>
      </c>
      <c r="G24" s="323">
        <v>32</v>
      </c>
      <c r="H24" s="323">
        <v>32</v>
      </c>
      <c r="I24" s="323">
        <v>32</v>
      </c>
      <c r="J24" s="323">
        <v>32</v>
      </c>
      <c r="K24" s="323">
        <v>32</v>
      </c>
      <c r="L24" s="323">
        <v>32</v>
      </c>
      <c r="M24" s="323">
        <v>33</v>
      </c>
      <c r="N24" s="324">
        <v>32</v>
      </c>
      <c r="O24" s="324">
        <v>32</v>
      </c>
      <c r="P24" s="323">
        <v>61</v>
      </c>
      <c r="Q24" s="323">
        <v>56</v>
      </c>
      <c r="R24" s="323">
        <v>60</v>
      </c>
      <c r="S24" s="322">
        <v>96</v>
      </c>
      <c r="T24" s="324">
        <v>33</v>
      </c>
      <c r="U24" s="323">
        <v>33</v>
      </c>
      <c r="V24" s="322">
        <v>97</v>
      </c>
      <c r="W24" s="323">
        <v>87</v>
      </c>
    </row>
    <row r="25" spans="2:23">
      <c r="B25" s="301">
        <v>17</v>
      </c>
      <c r="C25" s="302">
        <f t="shared" si="0"/>
        <v>2009</v>
      </c>
      <c r="D25" s="327">
        <v>77</v>
      </c>
      <c r="E25" s="327">
        <v>10</v>
      </c>
      <c r="F25" s="327">
        <v>33</v>
      </c>
      <c r="G25" s="327">
        <v>33</v>
      </c>
      <c r="H25" s="327">
        <v>33</v>
      </c>
      <c r="I25" s="327">
        <v>33</v>
      </c>
      <c r="J25" s="327">
        <v>33</v>
      </c>
      <c r="K25" s="327">
        <v>33</v>
      </c>
      <c r="L25" s="327">
        <v>33</v>
      </c>
      <c r="M25" s="327">
        <v>34</v>
      </c>
      <c r="N25" s="327">
        <v>33</v>
      </c>
      <c r="O25" s="327">
        <v>33</v>
      </c>
      <c r="P25" s="327">
        <v>56</v>
      </c>
      <c r="Q25" s="327">
        <v>51</v>
      </c>
      <c r="R25" s="327">
        <v>56</v>
      </c>
      <c r="S25" s="326">
        <v>94</v>
      </c>
      <c r="T25" s="327">
        <v>34</v>
      </c>
      <c r="U25" s="327">
        <v>34</v>
      </c>
      <c r="V25" s="326">
        <v>95</v>
      </c>
      <c r="W25" s="327">
        <v>86</v>
      </c>
    </row>
    <row r="26" spans="2:23">
      <c r="B26" s="299">
        <v>18</v>
      </c>
      <c r="C26" s="300">
        <f t="shared" si="0"/>
        <v>2008</v>
      </c>
      <c r="D26" s="323">
        <v>75</v>
      </c>
      <c r="E26" s="323">
        <v>10</v>
      </c>
      <c r="F26" s="323">
        <v>34</v>
      </c>
      <c r="G26" s="323">
        <v>34</v>
      </c>
      <c r="H26" s="323">
        <v>34</v>
      </c>
      <c r="I26" s="323">
        <v>34</v>
      </c>
      <c r="J26" s="323">
        <v>34</v>
      </c>
      <c r="K26" s="323">
        <v>34</v>
      </c>
      <c r="L26" s="323">
        <v>34</v>
      </c>
      <c r="M26" s="323">
        <v>36</v>
      </c>
      <c r="N26" s="323">
        <v>34</v>
      </c>
      <c r="O26" s="323">
        <v>34</v>
      </c>
      <c r="P26" s="323">
        <v>51</v>
      </c>
      <c r="Q26" s="323">
        <v>45</v>
      </c>
      <c r="R26" s="323">
        <v>51</v>
      </c>
      <c r="S26" s="322">
        <v>94</v>
      </c>
      <c r="T26" s="323">
        <v>36</v>
      </c>
      <c r="U26" s="323">
        <v>36</v>
      </c>
      <c r="V26" s="322">
        <v>95</v>
      </c>
      <c r="W26" s="323">
        <v>84</v>
      </c>
    </row>
    <row r="27" spans="2:23">
      <c r="B27" s="301">
        <v>19</v>
      </c>
      <c r="C27" s="302">
        <f t="shared" si="0"/>
        <v>2007</v>
      </c>
      <c r="D27" s="327">
        <v>74</v>
      </c>
      <c r="E27" s="327">
        <v>10</v>
      </c>
      <c r="F27" s="327">
        <v>36</v>
      </c>
      <c r="G27" s="327">
        <v>36</v>
      </c>
      <c r="H27" s="327">
        <v>36</v>
      </c>
      <c r="I27" s="327">
        <v>36</v>
      </c>
      <c r="J27" s="327">
        <v>37</v>
      </c>
      <c r="K27" s="327">
        <v>36</v>
      </c>
      <c r="L27" s="327">
        <v>36</v>
      </c>
      <c r="M27" s="327">
        <v>38</v>
      </c>
      <c r="N27" s="327">
        <v>37</v>
      </c>
      <c r="O27" s="327">
        <v>36</v>
      </c>
      <c r="P27" s="327">
        <v>46</v>
      </c>
      <c r="Q27" s="327">
        <v>40</v>
      </c>
      <c r="R27" s="327">
        <v>47</v>
      </c>
      <c r="S27" s="326">
        <v>92</v>
      </c>
      <c r="T27" s="327">
        <v>38</v>
      </c>
      <c r="U27" s="327">
        <v>38</v>
      </c>
      <c r="V27" s="326">
        <v>93</v>
      </c>
      <c r="W27" s="327">
        <v>81</v>
      </c>
    </row>
    <row r="28" spans="2:23">
      <c r="B28" s="299">
        <v>20</v>
      </c>
      <c r="C28" s="300">
        <f t="shared" si="0"/>
        <v>2006</v>
      </c>
      <c r="D28" s="323">
        <v>72</v>
      </c>
      <c r="E28" s="323">
        <v>10</v>
      </c>
      <c r="F28" s="323">
        <v>38</v>
      </c>
      <c r="G28" s="323">
        <v>38</v>
      </c>
      <c r="H28" s="323">
        <v>38</v>
      </c>
      <c r="I28" s="323">
        <v>38</v>
      </c>
      <c r="J28" s="323">
        <v>38</v>
      </c>
      <c r="K28" s="323">
        <v>38</v>
      </c>
      <c r="L28" s="323">
        <v>38</v>
      </c>
      <c r="M28" s="323">
        <v>40</v>
      </c>
      <c r="N28" s="323">
        <v>38</v>
      </c>
      <c r="O28" s="323">
        <v>38</v>
      </c>
      <c r="P28" s="323">
        <v>41</v>
      </c>
      <c r="Q28" s="325">
        <v>38</v>
      </c>
      <c r="R28" s="323">
        <v>42</v>
      </c>
      <c r="S28" s="322">
        <v>92</v>
      </c>
      <c r="T28" s="323">
        <v>40</v>
      </c>
      <c r="U28" s="323">
        <v>40</v>
      </c>
      <c r="V28" s="322">
        <v>93</v>
      </c>
      <c r="W28" s="323">
        <v>79</v>
      </c>
    </row>
    <row r="29" spans="2:23">
      <c r="B29" s="301">
        <v>21</v>
      </c>
      <c r="C29" s="302">
        <f t="shared" si="0"/>
        <v>2005</v>
      </c>
      <c r="D29" s="327">
        <v>69</v>
      </c>
      <c r="E29" s="327">
        <v>10</v>
      </c>
      <c r="F29" s="327">
        <v>41</v>
      </c>
      <c r="G29" s="327">
        <v>41</v>
      </c>
      <c r="H29" s="327">
        <v>41</v>
      </c>
      <c r="I29" s="327">
        <v>41</v>
      </c>
      <c r="J29" s="327">
        <v>41</v>
      </c>
      <c r="K29" s="327">
        <v>41</v>
      </c>
      <c r="L29" s="327">
        <v>41</v>
      </c>
      <c r="M29" s="327">
        <v>44</v>
      </c>
      <c r="N29" s="327">
        <v>41</v>
      </c>
      <c r="O29" s="327">
        <v>41</v>
      </c>
      <c r="P29" s="328">
        <v>40</v>
      </c>
      <c r="Q29" s="327">
        <v>41</v>
      </c>
      <c r="R29" s="328">
        <v>41</v>
      </c>
      <c r="S29" s="326">
        <v>91</v>
      </c>
      <c r="T29" s="327">
        <v>44</v>
      </c>
      <c r="U29" s="327">
        <v>44</v>
      </c>
      <c r="V29" s="326">
        <v>92</v>
      </c>
      <c r="W29" s="327">
        <v>77</v>
      </c>
    </row>
    <row r="30" spans="2:23">
      <c r="B30" s="299">
        <v>22</v>
      </c>
      <c r="C30" s="300">
        <f t="shared" si="0"/>
        <v>2004</v>
      </c>
      <c r="D30" s="323">
        <v>65</v>
      </c>
      <c r="E30" s="323">
        <v>10</v>
      </c>
      <c r="F30" s="323">
        <v>43</v>
      </c>
      <c r="G30" s="323">
        <v>42</v>
      </c>
      <c r="H30" s="323">
        <v>43</v>
      </c>
      <c r="I30" s="323">
        <v>42</v>
      </c>
      <c r="J30" s="323">
        <v>43</v>
      </c>
      <c r="K30" s="323">
        <v>42</v>
      </c>
      <c r="L30" s="323">
        <v>42</v>
      </c>
      <c r="M30" s="323">
        <v>47</v>
      </c>
      <c r="N30" s="323">
        <v>43</v>
      </c>
      <c r="O30" s="323">
        <v>43</v>
      </c>
      <c r="P30" s="323">
        <v>41</v>
      </c>
      <c r="Q30" s="323">
        <v>43</v>
      </c>
      <c r="R30" s="323">
        <v>43</v>
      </c>
      <c r="S30" s="322">
        <v>91</v>
      </c>
      <c r="T30" s="323">
        <v>47</v>
      </c>
      <c r="U30" s="323">
        <v>47</v>
      </c>
      <c r="V30" s="322">
        <v>92</v>
      </c>
      <c r="W30" s="323">
        <v>73</v>
      </c>
    </row>
    <row r="31" spans="2:23">
      <c r="B31" s="301">
        <v>23</v>
      </c>
      <c r="C31" s="302">
        <f t="shared" si="0"/>
        <v>2003</v>
      </c>
      <c r="D31" s="327">
        <v>60</v>
      </c>
      <c r="E31" s="327">
        <v>10</v>
      </c>
      <c r="F31" s="327">
        <v>44</v>
      </c>
      <c r="G31" s="327">
        <v>43</v>
      </c>
      <c r="H31" s="327">
        <v>44</v>
      </c>
      <c r="I31" s="327">
        <v>43</v>
      </c>
      <c r="J31" s="327">
        <v>43</v>
      </c>
      <c r="K31" s="327">
        <v>43</v>
      </c>
      <c r="L31" s="327">
        <v>43</v>
      </c>
      <c r="M31" s="327">
        <v>47</v>
      </c>
      <c r="N31" s="327">
        <v>43</v>
      </c>
      <c r="O31" s="327">
        <v>44</v>
      </c>
      <c r="P31" s="327">
        <v>42</v>
      </c>
      <c r="Q31" s="327">
        <v>43</v>
      </c>
      <c r="R31" s="327">
        <v>44</v>
      </c>
      <c r="S31" s="326">
        <v>90</v>
      </c>
      <c r="T31" s="327">
        <v>47</v>
      </c>
      <c r="U31" s="327">
        <v>47</v>
      </c>
      <c r="V31" s="326">
        <v>91</v>
      </c>
      <c r="W31" s="327">
        <v>67</v>
      </c>
    </row>
    <row r="32" spans="2:23">
      <c r="B32" s="299">
        <v>24</v>
      </c>
      <c r="C32" s="300">
        <f t="shared" si="0"/>
        <v>2002</v>
      </c>
      <c r="D32" s="323">
        <v>54</v>
      </c>
      <c r="E32" s="323">
        <v>10</v>
      </c>
      <c r="F32" s="323">
        <v>44</v>
      </c>
      <c r="G32" s="323">
        <v>43</v>
      </c>
      <c r="H32" s="323">
        <v>44</v>
      </c>
      <c r="I32" s="323">
        <v>43</v>
      </c>
      <c r="J32" s="323">
        <v>44</v>
      </c>
      <c r="K32" s="323">
        <v>43</v>
      </c>
      <c r="L32" s="323">
        <v>43</v>
      </c>
      <c r="M32" s="323">
        <v>48</v>
      </c>
      <c r="N32" s="323">
        <v>44</v>
      </c>
      <c r="O32" s="323">
        <v>44</v>
      </c>
      <c r="P32" s="323">
        <v>42</v>
      </c>
      <c r="Q32" s="323">
        <v>44</v>
      </c>
      <c r="R32" s="323">
        <v>44</v>
      </c>
      <c r="S32" s="322">
        <v>90</v>
      </c>
      <c r="T32" s="323">
        <v>48</v>
      </c>
      <c r="U32" s="323">
        <v>48</v>
      </c>
      <c r="V32" s="322">
        <v>91</v>
      </c>
      <c r="W32" s="323">
        <v>60</v>
      </c>
    </row>
    <row r="33" spans="2:23">
      <c r="B33" s="301">
        <v>25</v>
      </c>
      <c r="C33" s="302">
        <f t="shared" si="0"/>
        <v>2001</v>
      </c>
      <c r="D33" s="327">
        <v>48</v>
      </c>
      <c r="E33" s="327">
        <v>10</v>
      </c>
      <c r="F33" s="327">
        <v>44</v>
      </c>
      <c r="G33" s="327">
        <v>43</v>
      </c>
      <c r="H33" s="327">
        <v>44</v>
      </c>
      <c r="I33" s="327">
        <v>43</v>
      </c>
      <c r="J33" s="327">
        <v>44</v>
      </c>
      <c r="K33" s="327">
        <v>43</v>
      </c>
      <c r="L33" s="327">
        <v>43</v>
      </c>
      <c r="M33" s="327">
        <v>49</v>
      </c>
      <c r="N33" s="327">
        <v>44</v>
      </c>
      <c r="O33" s="327">
        <v>44</v>
      </c>
      <c r="P33" s="327">
        <v>42</v>
      </c>
      <c r="Q33" s="327">
        <v>44</v>
      </c>
      <c r="R33" s="327">
        <v>44</v>
      </c>
      <c r="S33" s="326">
        <v>89</v>
      </c>
      <c r="T33" s="327">
        <v>49</v>
      </c>
      <c r="U33" s="327">
        <v>49</v>
      </c>
      <c r="V33" s="326">
        <v>90</v>
      </c>
      <c r="W33" s="327">
        <v>54</v>
      </c>
    </row>
    <row r="34" spans="2:23">
      <c r="B34" s="299">
        <v>26</v>
      </c>
      <c r="C34" s="300">
        <f t="shared" si="0"/>
        <v>2000</v>
      </c>
      <c r="D34" s="324">
        <v>44</v>
      </c>
      <c r="E34" s="323">
        <v>10</v>
      </c>
      <c r="F34" s="323">
        <v>45</v>
      </c>
      <c r="G34" s="323">
        <v>44</v>
      </c>
      <c r="H34" s="323">
        <v>45</v>
      </c>
      <c r="I34" s="323">
        <v>44</v>
      </c>
      <c r="J34" s="323">
        <v>45</v>
      </c>
      <c r="K34" s="323">
        <v>44</v>
      </c>
      <c r="L34" s="323">
        <v>44</v>
      </c>
      <c r="M34" s="323">
        <v>51</v>
      </c>
      <c r="N34" s="323">
        <v>45</v>
      </c>
      <c r="O34" s="323">
        <v>45</v>
      </c>
      <c r="P34" s="323">
        <v>43</v>
      </c>
      <c r="Q34" s="323">
        <v>45</v>
      </c>
      <c r="R34" s="323">
        <v>45</v>
      </c>
      <c r="S34" s="322">
        <v>89</v>
      </c>
      <c r="T34" s="323">
        <v>51</v>
      </c>
      <c r="U34" s="323">
        <v>51</v>
      </c>
      <c r="V34" s="322">
        <v>90</v>
      </c>
      <c r="W34" s="324">
        <v>49</v>
      </c>
    </row>
    <row r="35" spans="2:23">
      <c r="B35" s="301">
        <v>27</v>
      </c>
      <c r="C35" s="302">
        <f t="shared" si="0"/>
        <v>1999</v>
      </c>
      <c r="D35" s="327">
        <v>44</v>
      </c>
      <c r="E35" s="327">
        <v>10</v>
      </c>
      <c r="F35" s="327">
        <v>45</v>
      </c>
      <c r="G35" s="327">
        <v>44</v>
      </c>
      <c r="H35" s="327">
        <v>45</v>
      </c>
      <c r="I35" s="327">
        <v>44</v>
      </c>
      <c r="J35" s="327">
        <v>45</v>
      </c>
      <c r="K35" s="327">
        <v>44</v>
      </c>
      <c r="L35" s="327">
        <v>44</v>
      </c>
      <c r="M35" s="327">
        <v>52</v>
      </c>
      <c r="N35" s="327">
        <v>45</v>
      </c>
      <c r="O35" s="327">
        <v>45</v>
      </c>
      <c r="P35" s="327">
        <v>43</v>
      </c>
      <c r="Q35" s="327">
        <v>45</v>
      </c>
      <c r="R35" s="327">
        <v>45</v>
      </c>
      <c r="S35" s="326">
        <v>87</v>
      </c>
      <c r="T35" s="327">
        <v>52</v>
      </c>
      <c r="U35" s="327">
        <v>52</v>
      </c>
      <c r="V35" s="326">
        <v>88</v>
      </c>
      <c r="W35" s="327">
        <v>50</v>
      </c>
    </row>
    <row r="36" spans="2:23">
      <c r="B36" s="299">
        <v>28</v>
      </c>
      <c r="C36" s="300">
        <f t="shared" si="0"/>
        <v>1998</v>
      </c>
      <c r="D36" s="323">
        <v>45</v>
      </c>
      <c r="E36" s="323">
        <v>10</v>
      </c>
      <c r="F36" s="323">
        <v>45</v>
      </c>
      <c r="G36" s="323">
        <v>45</v>
      </c>
      <c r="H36" s="323">
        <v>45</v>
      </c>
      <c r="I36" s="323">
        <v>45</v>
      </c>
      <c r="J36" s="323">
        <v>46</v>
      </c>
      <c r="K36" s="323">
        <v>45</v>
      </c>
      <c r="L36" s="323">
        <v>45</v>
      </c>
      <c r="M36" s="323">
        <v>53</v>
      </c>
      <c r="N36" s="323">
        <v>46</v>
      </c>
      <c r="O36" s="323">
        <v>45</v>
      </c>
      <c r="P36" s="323">
        <v>44</v>
      </c>
      <c r="Q36" s="323">
        <v>46</v>
      </c>
      <c r="R36" s="323">
        <v>45</v>
      </c>
      <c r="S36" s="322">
        <v>87</v>
      </c>
      <c r="T36" s="323">
        <v>53</v>
      </c>
      <c r="U36" s="323">
        <v>53</v>
      </c>
      <c r="V36" s="322">
        <v>88</v>
      </c>
      <c r="W36" s="323">
        <v>50</v>
      </c>
    </row>
    <row r="37" spans="2:23">
      <c r="B37" s="301">
        <v>29</v>
      </c>
      <c r="C37" s="302">
        <f t="shared" si="0"/>
        <v>1997</v>
      </c>
      <c r="D37" s="327">
        <v>45</v>
      </c>
      <c r="E37" s="327">
        <v>10</v>
      </c>
      <c r="F37" s="327">
        <v>46</v>
      </c>
      <c r="G37" s="327">
        <v>45</v>
      </c>
      <c r="H37" s="327">
        <v>46</v>
      </c>
      <c r="I37" s="327">
        <v>45</v>
      </c>
      <c r="J37" s="327">
        <v>47</v>
      </c>
      <c r="K37" s="327">
        <v>45</v>
      </c>
      <c r="L37" s="327">
        <v>45</v>
      </c>
      <c r="M37" s="327">
        <v>54</v>
      </c>
      <c r="N37" s="327">
        <v>47</v>
      </c>
      <c r="O37" s="327">
        <v>46</v>
      </c>
      <c r="P37" s="327">
        <v>45</v>
      </c>
      <c r="Q37" s="327">
        <v>47</v>
      </c>
      <c r="R37" s="327">
        <v>46</v>
      </c>
      <c r="S37" s="326">
        <v>85</v>
      </c>
      <c r="T37" s="327">
        <v>54</v>
      </c>
      <c r="U37" s="327">
        <v>54</v>
      </c>
      <c r="V37" s="326">
        <v>87</v>
      </c>
      <c r="W37" s="327">
        <v>51</v>
      </c>
    </row>
    <row r="38" spans="2:23" ht="13.5" thickBot="1">
      <c r="B38" s="303">
        <v>30</v>
      </c>
      <c r="C38" s="300">
        <f t="shared" si="0"/>
        <v>1996</v>
      </c>
      <c r="D38" s="323">
        <v>46</v>
      </c>
      <c r="E38" s="323">
        <v>10</v>
      </c>
      <c r="F38" s="323">
        <v>47</v>
      </c>
      <c r="G38" s="323">
        <v>46</v>
      </c>
      <c r="H38" s="323">
        <v>47</v>
      </c>
      <c r="I38" s="323">
        <v>46</v>
      </c>
      <c r="J38" s="323">
        <v>47</v>
      </c>
      <c r="K38" s="323">
        <v>46</v>
      </c>
      <c r="L38" s="323">
        <v>46</v>
      </c>
      <c r="M38" s="323">
        <v>55</v>
      </c>
      <c r="N38" s="323">
        <v>47</v>
      </c>
      <c r="O38" s="323">
        <v>47</v>
      </c>
      <c r="P38" s="323">
        <v>45</v>
      </c>
      <c r="Q38" s="323">
        <v>47</v>
      </c>
      <c r="R38" s="323">
        <v>47</v>
      </c>
      <c r="S38" s="322">
        <v>83</v>
      </c>
      <c r="T38" s="323">
        <v>55</v>
      </c>
      <c r="U38" s="323">
        <v>55</v>
      </c>
      <c r="V38" s="322">
        <v>86</v>
      </c>
      <c r="W38" s="323">
        <v>52</v>
      </c>
    </row>
    <row r="39" spans="2:23">
      <c r="W39" s="115"/>
    </row>
    <row r="40" spans="2:23">
      <c r="B40" s="102" t="s">
        <v>585</v>
      </c>
      <c r="C40" s="102" t="s">
        <v>597</v>
      </c>
      <c r="W40" s="115"/>
    </row>
    <row r="41" spans="2:23">
      <c r="C41" s="102" t="s">
        <v>598</v>
      </c>
      <c r="W41" s="115"/>
    </row>
    <row r="42" spans="2:23">
      <c r="C42" s="102" t="s">
        <v>599</v>
      </c>
      <c r="W42" s="115"/>
    </row>
    <row r="43" spans="2:23">
      <c r="B43" s="116"/>
      <c r="C43" s="102" t="s">
        <v>830</v>
      </c>
      <c r="W43" s="115"/>
    </row>
    <row r="44" spans="2:23">
      <c r="W44" s="115"/>
    </row>
    <row r="45" spans="2:23">
      <c r="W45" s="115"/>
    </row>
    <row r="46" spans="2:23">
      <c r="W46" s="115"/>
    </row>
    <row r="47" spans="2:23">
      <c r="W47" s="115"/>
    </row>
    <row r="48" spans="2:23">
      <c r="W48" s="115"/>
    </row>
    <row r="49" spans="23:23">
      <c r="W49" s="115"/>
    </row>
    <row r="50" spans="23:23">
      <c r="W50" s="115"/>
    </row>
  </sheetData>
  <mergeCells count="5">
    <mergeCell ref="B1:W1"/>
    <mergeCell ref="B2:W2"/>
    <mergeCell ref="B4:C4"/>
    <mergeCell ref="B5:C5"/>
    <mergeCell ref="B6:C6"/>
  </mergeCells>
  <printOptions horizontalCentered="1" verticalCentered="1"/>
  <pageMargins left="0.25" right="0.25" top="0.05" bottom="0.45" header="0" footer="0"/>
  <pageSetup orientation="landscape" r:id="rId1"/>
  <headerFooter alignWithMargins="0">
    <oddFooter xml:space="preserve">&amp;LIdaho Property Valuation Schedules
&amp;C&amp;"Helv,Bold" 16&amp;"Helv,Regular"
&amp;R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FC942C33666F4A859168EB163198B2" ma:contentTypeVersion="5" ma:contentTypeDescription="Create a new document." ma:contentTypeScope="" ma:versionID="7103e4b66a0cfb9cd8516c3fe473974d">
  <xsd:schema xmlns:xsd="http://www.w3.org/2001/XMLSchema" xmlns:xs="http://www.w3.org/2001/XMLSchema" xmlns:p="http://schemas.microsoft.com/office/2006/metadata/properties" xmlns:ns3="8594631d-6d2c-4a1f-9532-be9dc19a67ab" targetNamespace="http://schemas.microsoft.com/office/2006/metadata/properties" ma:root="true" ma:fieldsID="8cd887e56e4b419699b8a8d6304ebd77" ns3:_="">
    <xsd:import namespace="8594631d-6d2c-4a1f-9532-be9dc19a67ab"/>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4631d-6d2c-4a1f-9532-be9dc19a67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6D39D-9A55-4413-A7D2-3F0EA706615A}">
  <ds:schemaRefs>
    <ds:schemaRef ds:uri="http://purl.org/dc/elements/1.1/"/>
    <ds:schemaRef ds:uri="http://schemas.microsoft.com/office/2006/documentManagement/types"/>
    <ds:schemaRef ds:uri="http://purl.org/dc/terms/"/>
    <ds:schemaRef ds:uri="http://schemas.microsoft.com/office/infopath/2007/PartnerControls"/>
    <ds:schemaRef ds:uri="http://purl.org/dc/dcmitype/"/>
    <ds:schemaRef ds:uri="http://www.w3.org/XML/1998/namespace"/>
    <ds:schemaRef ds:uri="http://schemas.openxmlformats.org/package/2006/metadata/core-properties"/>
    <ds:schemaRef ds:uri="8594631d-6d2c-4a1f-9532-be9dc19a67ab"/>
    <ds:schemaRef ds:uri="http://schemas.microsoft.com/office/2006/metadata/properties"/>
  </ds:schemaRefs>
</ds:datastoreItem>
</file>

<file path=customXml/itemProps2.xml><?xml version="1.0" encoding="utf-8"?>
<ds:datastoreItem xmlns:ds="http://schemas.openxmlformats.org/officeDocument/2006/customXml" ds:itemID="{56B911C4-988D-40BD-8175-B80591C49839}">
  <ds:schemaRefs>
    <ds:schemaRef ds:uri="http://schemas.microsoft.com/sharepoint/v3/contenttype/forms"/>
  </ds:schemaRefs>
</ds:datastoreItem>
</file>

<file path=customXml/itemProps3.xml><?xml version="1.0" encoding="utf-8"?>
<ds:datastoreItem xmlns:ds="http://schemas.openxmlformats.org/officeDocument/2006/customXml" ds:itemID="{F3C75060-9526-44F3-A0CB-F31A326005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94631d-6d2c-4a1f-9532-be9dc19a67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18</vt:i4>
      </vt:variant>
    </vt:vector>
  </HeadingPairs>
  <TitlesOfParts>
    <vt:vector size="34" baseType="lpstr">
      <vt:lpstr>changes</vt:lpstr>
      <vt:lpstr>memorandum</vt:lpstr>
      <vt:lpstr>contents</vt:lpstr>
      <vt:lpstr>index pg 1-10</vt:lpstr>
      <vt:lpstr>notes pg11-12</vt:lpstr>
      <vt:lpstr>trends pg13</vt:lpstr>
      <vt:lpstr>pp example pg14</vt:lpstr>
      <vt:lpstr>personal prop pg15</vt:lpstr>
      <vt:lpstr>industrial pg16</vt:lpstr>
      <vt:lpstr>agriculture pg17</vt:lpstr>
      <vt:lpstr>construction pg18</vt:lpstr>
      <vt:lpstr>supplemental pg19</vt:lpstr>
      <vt:lpstr>catv pg20</vt:lpstr>
      <vt:lpstr>wireless pg21</vt:lpstr>
      <vt:lpstr>isp pg22</vt:lpstr>
      <vt:lpstr>Depreciation</vt:lpstr>
      <vt:lpstr>'pp example pg14'!OLE_LINK3</vt:lpstr>
      <vt:lpstr>'agriculture pg17'!Print_Area</vt:lpstr>
      <vt:lpstr>'catv pg20'!Print_Area</vt:lpstr>
      <vt:lpstr>changes!Print_Area</vt:lpstr>
      <vt:lpstr>'construction pg18'!Print_Area</vt:lpstr>
      <vt:lpstr>contents!Print_Area</vt:lpstr>
      <vt:lpstr>'index pg 1-10'!Print_Area</vt:lpstr>
      <vt:lpstr>'industrial pg16'!Print_Area</vt:lpstr>
      <vt:lpstr>'isp pg22'!Print_Area</vt:lpstr>
      <vt:lpstr>memorandum!Print_Area</vt:lpstr>
      <vt:lpstr>'notes pg11-12'!Print_Area</vt:lpstr>
      <vt:lpstr>'personal prop pg15'!Print_Area</vt:lpstr>
      <vt:lpstr>'pp example pg14'!Print_Area</vt:lpstr>
      <vt:lpstr>'supplemental pg19'!Print_Area</vt:lpstr>
      <vt:lpstr>'trends pg13'!Print_Area</vt:lpstr>
      <vt:lpstr>'wireless pg21'!Print_Area</vt:lpstr>
      <vt:lpstr>'index pg 1-10'!Print_Titles</vt:lpstr>
      <vt:lpstr>'notes pg11-12'!Print_Titles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1996 Depreciation Schedule Packet</dc:title>
  <dc:creator>J. Ross Stephenson</dc:creator>
  <cp:lastModifiedBy>Allison Dodge</cp:lastModifiedBy>
  <cp:lastPrinted>2026-02-04T19:06:17Z</cp:lastPrinted>
  <dcterms:created xsi:type="dcterms:W3CDTF">1998-01-29T19:35:44Z</dcterms:created>
  <dcterms:modified xsi:type="dcterms:W3CDTF">2026-04-30T19:26:37Z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0x01010034FC942C33666F4A859168EB163198B2</vt:lpwstr>
  </property>
</Properties>
</file>